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ilon\Desktop\"/>
    </mc:Choice>
  </mc:AlternateContent>
  <xr:revisionPtr revIDLastSave="0" documentId="13_ncr:1_{2C8316FE-64DA-4D7A-8C4D-02CA8A3C20C8}" xr6:coauthVersionLast="45" xr6:coauthVersionMax="45" xr10:uidLastSave="{00000000-0000-0000-0000-000000000000}"/>
  <bookViews>
    <workbookView xWindow="-120" yWindow="-120" windowWidth="20730" windowHeight="11160" xr2:uid="{5C09CE31-38EA-4BE3-B3E7-79CAD7252BAE}"/>
  </bookViews>
  <sheets>
    <sheet name="Violencia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5" i="1" l="1"/>
  <c r="Z44" i="1"/>
  <c r="Y44" i="1"/>
  <c r="X44" i="1"/>
  <c r="G42" i="1"/>
  <c r="G39" i="1"/>
  <c r="G36" i="1"/>
  <c r="Z35" i="1"/>
  <c r="Y35" i="1"/>
  <c r="X35" i="1"/>
  <c r="W35" i="1"/>
  <c r="Z34" i="1"/>
  <c r="Y34" i="1"/>
  <c r="X34" i="1"/>
  <c r="W34" i="1"/>
  <c r="Z33" i="1"/>
  <c r="Y33" i="1"/>
  <c r="X33" i="1"/>
  <c r="W33" i="1"/>
  <c r="Z32" i="1"/>
  <c r="Y32" i="1"/>
  <c r="X32" i="1"/>
  <c r="W32" i="1"/>
  <c r="Z31" i="1"/>
  <c r="Y31" i="1"/>
  <c r="X31" i="1"/>
  <c r="W31" i="1"/>
  <c r="Z30" i="1"/>
  <c r="Y30" i="1"/>
  <c r="X30" i="1"/>
  <c r="W30" i="1"/>
  <c r="Z29" i="1"/>
  <c r="Y29" i="1"/>
  <c r="X29" i="1"/>
  <c r="W29" i="1"/>
  <c r="Z28" i="1"/>
  <c r="Y28" i="1"/>
  <c r="X28" i="1"/>
  <c r="W28" i="1"/>
  <c r="Z27" i="1"/>
  <c r="Y27" i="1"/>
  <c r="X27" i="1"/>
  <c r="W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soporte</author>
  </authors>
  <commentList>
    <comment ref="E25" authorId="0" shapeId="0" xr:uid="{B95FA7C6-8B67-4B44-AC05-BFA2ABF9F174}">
      <text>
        <r>
          <rPr>
            <sz val="16"/>
            <color indexed="81"/>
            <rFont val="Tahoma"/>
            <family val="2"/>
          </rPr>
          <t xml:space="preserve">Sólo para componentes
</t>
        </r>
      </text>
    </comment>
  </commentList>
</comments>
</file>

<file path=xl/sharedStrings.xml><?xml version="1.0" encoding="utf-8"?>
<sst xmlns="http://schemas.openxmlformats.org/spreadsheetml/2006/main" count="314" uniqueCount="211">
  <si>
    <t>Formato PP.6. Matriz de Indicadores para Resultados del Programa Presupuestario</t>
  </si>
  <si>
    <t xml:space="preserve">3. Atención a las Violencias/Organismo Público Descentralizado de la Administración Pública Municipal, denominado Sistema para el Desarrollo Integral de la Familia de Guadalajara </t>
  </si>
  <si>
    <t>Datos de identificación del Programa</t>
  </si>
  <si>
    <t>Número y nombre del Programa Presupuestario</t>
  </si>
  <si>
    <t>DEPENDENCIA</t>
  </si>
  <si>
    <t>Ejercicio fiscal</t>
  </si>
  <si>
    <t>Categoría Programática</t>
  </si>
  <si>
    <t>5. Asistencia Social</t>
  </si>
  <si>
    <t xml:space="preserve">Coordinación General de Desarrollo Económico y combate a la Desigualdad </t>
  </si>
  <si>
    <t>Finalidad</t>
  </si>
  <si>
    <t>Función</t>
  </si>
  <si>
    <t>Sub-función</t>
  </si>
  <si>
    <t>Alineación</t>
  </si>
  <si>
    <t>Plan Nacional de Desarrollo 2019-2024</t>
  </si>
  <si>
    <t>Eje</t>
  </si>
  <si>
    <t>Transversal: Igualdad de género/No discriminación e inclusión</t>
  </si>
  <si>
    <t>Objetivo</t>
  </si>
  <si>
    <t>1.3 Promover, respetar y garantizar los derechos humanos, individuales y colectivos/Pleno respeto a los derechos humanos</t>
  </si>
  <si>
    <t>Plan Estatal de Gobernanza y Desarrollo 2018-2024</t>
  </si>
  <si>
    <t>Desarrollo Social, Pobreza y desigualdad/Temáticas especiales, Desarrollo Integral de las NNA/Temáticas transversales, Igualdad de Género</t>
  </si>
  <si>
    <t>TEI.  Promover y garantizar el pleno desarrollo de las niñas, niños y adolescentes que habitan o se encuentran en territorio jalisciense, a través del fortalecimiento de las condiciones de su entorno humano y colectivo, así como de sus capacidades personales, anteponiendo el interés superior de la niñez./TTB.  Hacer efectivo el derecho a la igualdad entre mujeres y hombres en Jalisco mediante la implementación de una política estatal de desarrollo con perspectiva de género y enfoque de derechos humanos, a través de la cual se aseguren el acceso de las mujeres y niñas jaliscienses a los recursos y beneficios del desarrollo y a una vida libre de violencia de género./DS1.  Que las mujeres y hombres en Jalisco tengan mayor equidad e igualdad de oportunidades, donde cada vez existan menos personas en condiciones de pobreza y desigualdad, a través de la disminución de carencias sociales y las brechas que estas provocan, bajo una perspectiva multidimensional de la pobreza, así como con perspectiva basada en los derechos humanos y la igualdad de género, con especial énfasis en al acceso a la salud y la educación./</t>
  </si>
  <si>
    <t>Estrategia</t>
  </si>
  <si>
    <t>Garantizar el cumplimento de los derechos de las niñas, niñas y adolescentes que habitan o se encuentran en Jalisco./Garantizar la igualdad de género y el empoderamiento de las mujeres y las niñas de Jalisco.</t>
  </si>
  <si>
    <t>Plan Municipal de Desarrollo y Gobernanza Guadalajara 500 / Visión 2042</t>
  </si>
  <si>
    <t>1. Guadalajara próspera e incluyente</t>
  </si>
  <si>
    <t>O2. Ejecutar  programas sociales estratégicos  que impulsen  la innovación social responsable e incluyente, para  garantizar un crecimiento equitativo, equilibrado y sostenible.</t>
  </si>
  <si>
    <t>Clave de Estrategias</t>
  </si>
  <si>
    <t>E 2.1</t>
  </si>
  <si>
    <t>E2.5</t>
  </si>
  <si>
    <t>E2.6</t>
  </si>
  <si>
    <t>E8.2</t>
  </si>
  <si>
    <t>Clave de Líneas de Acción</t>
  </si>
  <si>
    <t>L2.1.2</t>
  </si>
  <si>
    <t>L2.2.1</t>
  </si>
  <si>
    <t>L2.5.1</t>
  </si>
  <si>
    <t>L2.6.1</t>
  </si>
  <si>
    <t xml:space="preserve">L2.6.2 </t>
  </si>
  <si>
    <t xml:space="preserve">L2.6.3 </t>
  </si>
  <si>
    <t>L8.2.3.</t>
  </si>
  <si>
    <t>L9.4.1</t>
  </si>
  <si>
    <t>L9.4.5</t>
  </si>
  <si>
    <t>RESUMEN NARRATIVO</t>
  </si>
  <si>
    <t>UNIDAD RESPONSABLE</t>
  </si>
  <si>
    <t>PROYECTOS TRANSVERSALES</t>
  </si>
  <si>
    <t xml:space="preserve">INDICADORES </t>
  </si>
  <si>
    <t>LÍNEA BASE</t>
  </si>
  <si>
    <t>META</t>
  </si>
  <si>
    <t xml:space="preserve">MEDIOS DE VERIFICACIÓN </t>
  </si>
  <si>
    <t xml:space="preserve"> FUENTES DE INFORMACIÓN</t>
  </si>
  <si>
    <t>SUPUESTOS</t>
  </si>
  <si>
    <t>OBSERVACIONES</t>
  </si>
  <si>
    <t>AVANCES 1ER TRIMESTRE</t>
  </si>
  <si>
    <t>AVANCES AL MES DE ABRIL</t>
  </si>
  <si>
    <t>AVANCES AL MES DE MAYO</t>
  </si>
  <si>
    <t>AVANCES AL MES DE JUNIO</t>
  </si>
  <si>
    <t>INDICADOR</t>
  </si>
  <si>
    <t>DEFINICIÓN INDICADOR</t>
  </si>
  <si>
    <t>MÉTODO DE CÁLCULO</t>
  </si>
  <si>
    <t>TIPO DE INDICADOR</t>
  </si>
  <si>
    <t>DIMENSIÓN</t>
  </si>
  <si>
    <t>FRECUENCIA DE LA MEDICIÓN</t>
  </si>
  <si>
    <t>AÑO</t>
  </si>
  <si>
    <t>DATO</t>
  </si>
  <si>
    <t>VALOR PROGRAMADO 1 (NUMERADOR)</t>
  </si>
  <si>
    <t>VALOR PROGRAMADO 2 (DENOMINADOR)</t>
  </si>
  <si>
    <t>VALOR  META</t>
  </si>
  <si>
    <t>FIN</t>
  </si>
  <si>
    <t>Contribuir al cumplimiento de sus derechos a las niñas, niños, adolescentes y sus familias a través de la impartición de asistencia social específicamente con programas de atención y prevención a las violencias</t>
  </si>
  <si>
    <t>OPD DIF GDL</t>
  </si>
  <si>
    <t xml:space="preserve"> 
Porcentaje de personas en la que se contribuyó al cumplimiento de sus derechos</t>
  </si>
  <si>
    <t>Mide la parte porcentual de las personas en la que se contribuyó al cumplimiento de sus derechos</t>
  </si>
  <si>
    <t>Número de personas a las que se les  contribuyó al cumplimiento de sus derechos /Número de personas vulnerables por carencia social del Municipio de Guadalajara</t>
  </si>
  <si>
    <t>Estratégico</t>
  </si>
  <si>
    <t>Eficacia</t>
  </si>
  <si>
    <t>Anual</t>
  </si>
  <si>
    <t>N/A</t>
  </si>
  <si>
    <t>Padrón de beneficiarios</t>
  </si>
  <si>
    <t>Coneval 2010
Fichas SIM DIF GDL</t>
  </si>
  <si>
    <t>Se genera un entorno sin violencia lo cual  propicia el  sano desarrollo de personas y sus   familias</t>
  </si>
  <si>
    <r>
      <t>Acompañar las ausencias:
Población atendida:</t>
    </r>
    <r>
      <rPr>
        <sz val="24"/>
        <color theme="7" tint="-0.249977111117893"/>
        <rFont val="Calibri"/>
        <family val="2"/>
      </rPr>
      <t xml:space="preserve"> 136</t>
    </r>
    <r>
      <rPr>
        <b/>
        <sz val="24"/>
        <color rgb="FF000000"/>
        <rFont val="Calibri"/>
        <family val="2"/>
      </rPr>
      <t xml:space="preserve">
Servicios jurídicos asistenciales: </t>
    </r>
    <r>
      <rPr>
        <sz val="24"/>
        <color theme="7" tint="-0.249977111117893"/>
        <rFont val="Calibri"/>
        <family val="2"/>
      </rPr>
      <t>1,657</t>
    </r>
    <r>
      <rPr>
        <b/>
        <sz val="24"/>
        <color rgb="FF000000"/>
        <rFont val="Calibri"/>
        <family val="2"/>
      </rPr>
      <t xml:space="preserve">
Casa de medio camino: </t>
    </r>
    <r>
      <rPr>
        <sz val="24"/>
        <color theme="7" tint="-0.249977111117893"/>
        <rFont val="Calibri"/>
        <family val="2"/>
      </rPr>
      <t>30</t>
    </r>
    <r>
      <rPr>
        <b/>
        <sz val="24"/>
        <color rgb="FF000000"/>
        <rFont val="Calibri"/>
        <family val="2"/>
      </rPr>
      <t xml:space="preserve">
Casa Hogar Villas Miravalle: </t>
    </r>
    <r>
      <rPr>
        <sz val="24"/>
        <color theme="7" tint="-0.249977111117893"/>
        <rFont val="Calibri"/>
        <family val="2"/>
      </rPr>
      <t>108</t>
    </r>
    <r>
      <rPr>
        <b/>
        <sz val="24"/>
        <color rgb="FF000000"/>
        <rFont val="Calibri"/>
        <family val="2"/>
      </rPr>
      <t xml:space="preserve">
Prevención, atención, supervivencia y desarrollo: </t>
    </r>
    <r>
      <rPr>
        <sz val="24"/>
        <color theme="7" tint="-0.249977111117893"/>
        <rFont val="Calibri"/>
        <family val="2"/>
      </rPr>
      <t>946</t>
    </r>
    <r>
      <rPr>
        <b/>
        <sz val="24"/>
        <color rgb="FF000000"/>
        <rFont val="Calibri"/>
        <family val="2"/>
      </rPr>
      <t xml:space="preserve">
Unidades de atención a las violencias familiares: </t>
    </r>
    <r>
      <rPr>
        <sz val="24"/>
        <color theme="7" tint="-0.249977111117893"/>
        <rFont val="Calibri"/>
        <family val="2"/>
      </rPr>
      <t>3500</t>
    </r>
    <r>
      <rPr>
        <b/>
        <sz val="24"/>
        <color rgb="FF000000"/>
        <rFont val="Calibri"/>
        <family val="2"/>
      </rPr>
      <t xml:space="preserve">
Custodia, Tutela y Adopciones: </t>
    </r>
    <r>
      <rPr>
        <sz val="24"/>
        <color theme="7" tint="-0.249977111117893"/>
        <rFont val="Calibri"/>
        <family val="2"/>
      </rPr>
      <t>800</t>
    </r>
    <r>
      <rPr>
        <b/>
        <sz val="24"/>
        <color rgb="FF000000"/>
        <rFont val="Calibri"/>
        <family val="2"/>
      </rPr>
      <t xml:space="preserve">
Total población atendida: </t>
    </r>
    <r>
      <rPr>
        <sz val="24"/>
        <color theme="7" tint="-0.249977111117893"/>
        <rFont val="Calibri"/>
        <family val="2"/>
      </rPr>
      <t>7,177</t>
    </r>
    <r>
      <rPr>
        <b/>
        <sz val="24"/>
        <color rgb="FF000000"/>
        <rFont val="Calibri"/>
        <family val="2"/>
      </rPr>
      <t xml:space="preserve">
Personas con carencias sociales en el Municipio de Guadalajara: 596,872 personas, CONEVAL 2010</t>
    </r>
  </si>
  <si>
    <t>PROPÓSITO
Objetivo del Programa</t>
  </si>
  <si>
    <t>Las niñas, niños, adolescentes y sus familias restituidos mediante los programas de violencia, maltrato y de omisión de cuidados</t>
  </si>
  <si>
    <t xml:space="preserve"> 
Porcentaje de personas a las que se les restituyó alguno de sus derechos vulnerados</t>
  </si>
  <si>
    <t>Mide la parte porcentual de las personas a las que se les restituyó aluno de sus derechos vulnerados</t>
  </si>
  <si>
    <t>Número de personas a las que se les restituyó alguno de sus derechos vulnerados /Número de personas atendidas con los programas de prevención y atención a las violencias de DIF Guadalajara</t>
  </si>
  <si>
    <t>Padrón de beneficiarios
Lista de expediente
Proyectos en comunidad
Planes de restitución</t>
  </si>
  <si>
    <t>Existe interés por parte de las personas 
Las personas concluyen los procesos establecidos</t>
  </si>
  <si>
    <r>
      <rPr>
        <b/>
        <sz val="24"/>
        <color rgb="FF000000"/>
        <rFont val="Calibri"/>
        <family val="2"/>
      </rPr>
      <t>Numerador
Prevención, atención, supervivencia y desarrollo de violencias:</t>
    </r>
    <r>
      <rPr>
        <sz val="24"/>
        <color rgb="FF000000"/>
        <rFont val="Calibri"/>
        <family val="2"/>
      </rPr>
      <t xml:space="preserve">
Planes de de restitución :</t>
    </r>
    <r>
      <rPr>
        <b/>
        <sz val="24"/>
        <color theme="7" tint="-0.249977111117893"/>
        <rFont val="Calibri"/>
        <family val="2"/>
      </rPr>
      <t>660</t>
    </r>
    <r>
      <rPr>
        <sz val="24"/>
        <color rgb="FF000000"/>
        <rFont val="Calibri"/>
        <family val="2"/>
      </rPr>
      <t xml:space="preserve">
Proyectos en comunidad:</t>
    </r>
    <r>
      <rPr>
        <b/>
        <sz val="24"/>
        <color theme="7" tint="-0.249977111117893"/>
        <rFont val="Calibri"/>
        <family val="2"/>
      </rPr>
      <t>5</t>
    </r>
    <r>
      <rPr>
        <sz val="24"/>
        <color rgb="FF000000"/>
        <rFont val="Calibri"/>
        <family val="2"/>
      </rPr>
      <t xml:space="preserve">
</t>
    </r>
    <r>
      <rPr>
        <b/>
        <sz val="24"/>
        <color rgb="FF000000"/>
        <rFont val="Calibri"/>
        <family val="2"/>
      </rPr>
      <t>Custodia, Tutela y Adopciones:</t>
    </r>
    <r>
      <rPr>
        <sz val="24"/>
        <color rgb="FF000000"/>
        <rFont val="Calibri"/>
        <family val="2"/>
      </rPr>
      <t xml:space="preserve">
Total de pupilos reintegrados: </t>
    </r>
    <r>
      <rPr>
        <b/>
        <sz val="24"/>
        <color theme="7" tint="-0.249977111117893"/>
        <rFont val="Calibri"/>
        <family val="2"/>
      </rPr>
      <t>92</t>
    </r>
    <r>
      <rPr>
        <sz val="24"/>
        <color rgb="FF000000"/>
        <rFont val="Calibri"/>
        <family val="2"/>
      </rPr>
      <t xml:space="preserve">
Medidas de protección especial 59 y medidas urgentes17: </t>
    </r>
    <r>
      <rPr>
        <b/>
        <sz val="24"/>
        <color theme="7" tint="-0.249977111117893"/>
        <rFont val="Calibri"/>
        <family val="2"/>
      </rPr>
      <t xml:space="preserve">76  </t>
    </r>
    <r>
      <rPr>
        <sz val="24"/>
        <color rgb="FF000000"/>
        <rFont val="Calibri"/>
        <family val="2"/>
      </rPr>
      <t xml:space="preserve">
</t>
    </r>
    <r>
      <rPr>
        <b/>
        <sz val="24"/>
        <color rgb="FF000000"/>
        <rFont val="Calibri"/>
        <family val="2"/>
      </rPr>
      <t>Total de Restituciones:</t>
    </r>
    <r>
      <rPr>
        <b/>
        <sz val="24"/>
        <color theme="7" tint="-0.249977111117893"/>
        <rFont val="Calibri"/>
        <family val="2"/>
      </rPr>
      <t xml:space="preserve"> 833</t>
    </r>
    <r>
      <rPr>
        <b/>
        <sz val="24"/>
        <color rgb="FF000000"/>
        <rFont val="Calibri"/>
        <family val="2"/>
      </rPr>
      <t xml:space="preserve">
Denominador</t>
    </r>
    <r>
      <rPr>
        <sz val="24"/>
        <color rgb="FF000000"/>
        <rFont val="Calibri"/>
        <family val="2"/>
      </rPr>
      <t xml:space="preserve">
</t>
    </r>
    <r>
      <rPr>
        <b/>
        <sz val="24"/>
        <color rgb="FF000000"/>
        <rFont val="Calibri"/>
        <family val="2"/>
      </rPr>
      <t>Acompañar las ausencias</t>
    </r>
    <r>
      <rPr>
        <sz val="24"/>
        <color rgb="FF000000"/>
        <rFont val="Calibri"/>
        <family val="2"/>
      </rPr>
      <t>:
Población atendida:</t>
    </r>
    <r>
      <rPr>
        <sz val="24"/>
        <color theme="7" tint="-0.249977111117893"/>
        <rFont val="Calibri"/>
        <family val="2"/>
      </rPr>
      <t xml:space="preserve"> 136</t>
    </r>
    <r>
      <rPr>
        <b/>
        <sz val="24"/>
        <color rgb="FF000000"/>
        <rFont val="Calibri"/>
        <family val="2"/>
      </rPr>
      <t xml:space="preserve">
Servicios jurídicos asistenciales: </t>
    </r>
    <r>
      <rPr>
        <sz val="24"/>
        <color theme="7" tint="-0.249977111117893"/>
        <rFont val="Calibri"/>
        <family val="2"/>
      </rPr>
      <t>1,657</t>
    </r>
    <r>
      <rPr>
        <b/>
        <sz val="24"/>
        <color rgb="FF000000"/>
        <rFont val="Calibri"/>
        <family val="2"/>
      </rPr>
      <t xml:space="preserve">
Casa de medio camino: </t>
    </r>
    <r>
      <rPr>
        <sz val="24"/>
        <color theme="7" tint="-0.249977111117893"/>
        <rFont val="Calibri"/>
        <family val="2"/>
      </rPr>
      <t>30</t>
    </r>
    <r>
      <rPr>
        <b/>
        <sz val="24"/>
        <color rgb="FF000000"/>
        <rFont val="Calibri"/>
        <family val="2"/>
      </rPr>
      <t xml:space="preserve">
Casa Hogar Villas Miravalle: </t>
    </r>
    <r>
      <rPr>
        <sz val="24"/>
        <color theme="7" tint="-0.249977111117893"/>
        <rFont val="Calibri"/>
        <family val="2"/>
      </rPr>
      <t>108</t>
    </r>
    <r>
      <rPr>
        <b/>
        <sz val="24"/>
        <color rgb="FF000000"/>
        <rFont val="Calibri"/>
        <family val="2"/>
      </rPr>
      <t xml:space="preserve">
Prevención, atención, supervivencia y desarrollo:</t>
    </r>
    <r>
      <rPr>
        <sz val="24"/>
        <color theme="7" tint="-0.249977111117893"/>
        <rFont val="Calibri"/>
        <family val="2"/>
      </rPr>
      <t xml:space="preserve"> 946</t>
    </r>
    <r>
      <rPr>
        <b/>
        <sz val="24"/>
        <color rgb="FF000000"/>
        <rFont val="Calibri"/>
        <family val="2"/>
      </rPr>
      <t xml:space="preserve">
Unidades de atención a las violencias familiares:</t>
    </r>
    <r>
      <rPr>
        <sz val="24"/>
        <color theme="7" tint="-0.249977111117893"/>
        <rFont val="Calibri"/>
        <family val="2"/>
      </rPr>
      <t xml:space="preserve"> 3500</t>
    </r>
    <r>
      <rPr>
        <b/>
        <sz val="24"/>
        <color rgb="FF000000"/>
        <rFont val="Calibri"/>
        <family val="2"/>
      </rPr>
      <t xml:space="preserve">
Custodia, Tutela y Adopciones: </t>
    </r>
    <r>
      <rPr>
        <sz val="24"/>
        <color theme="7" tint="-0.249977111117893"/>
        <rFont val="Calibri"/>
        <family val="2"/>
      </rPr>
      <t>800</t>
    </r>
    <r>
      <rPr>
        <b/>
        <sz val="24"/>
        <color rgb="FF000000"/>
        <rFont val="Calibri"/>
        <family val="2"/>
      </rPr>
      <t xml:space="preserve">
Total población atendida con programas de violencia: 7,177</t>
    </r>
  </si>
  <si>
    <t>COMPONENTES
Bienes y servicios que reciben los beneficiarios</t>
  </si>
  <si>
    <t>Componente 1</t>
  </si>
  <si>
    <t>3.1 Apoyo directos entregados a Niñas, niños, adolescentes y sus familias para contribuir a la restitución de sus derechos</t>
  </si>
  <si>
    <t xml:space="preserve">OPD DIF Guadalajara </t>
  </si>
  <si>
    <t>Apoyos</t>
  </si>
  <si>
    <t xml:space="preserve">Porcentaje de apoyos otorgados  a las Niñas, niños, adolescentes y sus familias </t>
  </si>
  <si>
    <t>Mide la parte porcentual de los apoyos otorgados a las  Niñas, niños, adolescentes y sus familias</t>
  </si>
  <si>
    <t>Número de apoyos a Niñas, niños, adolescentes y sus familias entregados /Número de apoyos otorgados a Niñas, niños, adolescentes y sus familias programados *100</t>
  </si>
  <si>
    <t>Gestión</t>
  </si>
  <si>
    <t>Trimestral</t>
  </si>
  <si>
    <t>44,911/100%</t>
  </si>
  <si>
    <t>Padrón de beneficiarios
Lista de expedientes</t>
  </si>
  <si>
    <t>Existe interés por parte de las personas 
Existe la permanencia de las personas beneficiarias de los programas</t>
  </si>
  <si>
    <r>
      <rPr>
        <b/>
        <sz val="24"/>
        <color rgb="FF000000"/>
        <rFont val="Calibri"/>
        <family val="2"/>
      </rPr>
      <t>Acompañar las ausencias:</t>
    </r>
    <r>
      <rPr>
        <sz val="24"/>
        <color rgb="FF000000"/>
        <rFont val="Calibri"/>
        <family val="2"/>
      </rPr>
      <t xml:space="preserve">
Becas alimenticias gestionadas:</t>
    </r>
    <r>
      <rPr>
        <b/>
        <sz val="24"/>
        <color theme="7" tint="-0.249977111117893"/>
        <rFont val="Calibri"/>
        <family val="2"/>
      </rPr>
      <t xml:space="preserve"> 464</t>
    </r>
    <r>
      <rPr>
        <b/>
        <sz val="24"/>
        <color rgb="FF000000"/>
        <rFont val="Calibri"/>
        <family val="2"/>
      </rPr>
      <t xml:space="preserve">
Casa de medio camino:  </t>
    </r>
    <r>
      <rPr>
        <sz val="24"/>
        <color rgb="FF000000"/>
        <rFont val="Calibri"/>
        <family val="2"/>
      </rPr>
      <t>Raciones alimenticias</t>
    </r>
    <r>
      <rPr>
        <b/>
        <sz val="24"/>
        <color rgb="FF000000"/>
        <rFont val="Calibri"/>
        <family val="2"/>
      </rPr>
      <t xml:space="preserve"> :</t>
    </r>
    <r>
      <rPr>
        <b/>
        <sz val="24"/>
        <color theme="7" tint="-0.249977111117893"/>
        <rFont val="Calibri"/>
        <family val="2"/>
      </rPr>
      <t>36,739</t>
    </r>
    <r>
      <rPr>
        <b/>
        <sz val="24"/>
        <color rgb="FF000000"/>
        <rFont val="Calibri"/>
        <family val="2"/>
      </rPr>
      <t xml:space="preserve">
Prevención, atención, supervivencia y desarrollo de violencias:
</t>
    </r>
    <r>
      <rPr>
        <sz val="24"/>
        <color rgb="FF000000"/>
        <rFont val="Calibri"/>
        <family val="2"/>
      </rPr>
      <t xml:space="preserve">Despensas emergentes 5 y becas escolares 660, Raciones alimenticias 5,293: </t>
    </r>
    <r>
      <rPr>
        <b/>
        <sz val="24"/>
        <color theme="7" tint="-0.249977111117893"/>
        <rFont val="Calibri"/>
        <family val="2"/>
      </rPr>
      <t>5,958</t>
    </r>
    <r>
      <rPr>
        <b/>
        <sz val="24"/>
        <color rgb="FF000000"/>
        <rFont val="Calibri"/>
        <family val="2"/>
      </rPr>
      <t xml:space="preserve">
Custodia, Tutela y Adopciones
</t>
    </r>
    <r>
      <rPr>
        <sz val="24"/>
        <color rgb="FF000000"/>
        <rFont val="Calibri"/>
        <family val="2"/>
      </rPr>
      <t xml:space="preserve"> Ropa 300, calzado,300, leche y despensas 600, 500 medicamentos</t>
    </r>
    <r>
      <rPr>
        <b/>
        <sz val="24"/>
        <color rgb="FF000000"/>
        <rFont val="Calibri"/>
        <family val="2"/>
      </rPr>
      <t xml:space="preserve"> </t>
    </r>
    <r>
      <rPr>
        <sz val="24"/>
        <color rgb="FF000000"/>
        <rFont val="Calibri"/>
        <family val="2"/>
      </rPr>
      <t>etc</t>
    </r>
    <r>
      <rPr>
        <b/>
        <sz val="24"/>
        <color rgb="FF000000"/>
        <rFont val="Calibri"/>
        <family val="2"/>
      </rPr>
      <t xml:space="preserve">: </t>
    </r>
    <r>
      <rPr>
        <b/>
        <sz val="24"/>
        <color theme="7" tint="-0.249977111117893"/>
        <rFont val="Calibri"/>
        <family val="2"/>
      </rPr>
      <t>1, 700</t>
    </r>
    <r>
      <rPr>
        <b/>
        <sz val="24"/>
        <color rgb="FF000000"/>
        <rFont val="Calibri"/>
        <family val="2"/>
      </rPr>
      <t xml:space="preserve">
</t>
    </r>
    <r>
      <rPr>
        <sz val="24"/>
        <color rgb="FF000000"/>
        <rFont val="Calibri"/>
        <family val="2"/>
      </rPr>
      <t>Apoyos a familias víctimas de feminicidios(Delegación)</t>
    </r>
    <r>
      <rPr>
        <b/>
        <sz val="24"/>
        <color rgb="FF000000"/>
        <rFont val="Calibri"/>
        <family val="2"/>
      </rPr>
      <t xml:space="preserve">: </t>
    </r>
    <r>
      <rPr>
        <b/>
        <sz val="24"/>
        <color theme="7" tint="-0.249977111117893"/>
        <rFont val="Calibri"/>
        <family val="2"/>
      </rPr>
      <t>50</t>
    </r>
    <r>
      <rPr>
        <b/>
        <sz val="24"/>
        <color rgb="FF000000"/>
        <rFont val="Calibri"/>
        <family val="2"/>
      </rPr>
      <t xml:space="preserve">
Total de apoyos: 44,911
</t>
    </r>
  </si>
  <si>
    <t>Personas</t>
  </si>
  <si>
    <t>Porcentaje de las Niñas, niños, adolescentes y sus familias que recibieron apoyos</t>
  </si>
  <si>
    <t>Mide la parte porcentual  de las Niñas, niños, adolescentes y sus familias que recibieron apoyo</t>
  </si>
  <si>
    <t>Número de Niñas, niños, adolescentes y sus familias que recibieron apoyos/ Número Niñas, niños, adolescentes y sus familias que recibieron apoyos programados *100</t>
  </si>
  <si>
    <t>1,696/100%</t>
  </si>
  <si>
    <r>
      <rPr>
        <b/>
        <sz val="24"/>
        <color rgb="FF000000"/>
        <rFont val="Calibri"/>
        <family val="2"/>
      </rPr>
      <t>Acompañar las ausencias:</t>
    </r>
    <r>
      <rPr>
        <sz val="24"/>
        <color rgb="FF000000"/>
        <rFont val="Calibri"/>
        <family val="2"/>
      </rPr>
      <t xml:space="preserve">
Personas beneficiadas con acompañamiento: </t>
    </r>
    <r>
      <rPr>
        <b/>
        <sz val="24"/>
        <color theme="7" tint="-0.249977111117893"/>
        <rFont val="Calibri"/>
        <family val="2"/>
      </rPr>
      <t>136</t>
    </r>
    <r>
      <rPr>
        <b/>
        <sz val="24"/>
        <color rgb="FF000000"/>
        <rFont val="Calibri"/>
        <family val="2"/>
      </rPr>
      <t xml:space="preserve">
Casa de medio camino: </t>
    </r>
    <r>
      <rPr>
        <b/>
        <sz val="24"/>
        <color theme="7" tint="-0.249977111117893"/>
        <rFont val="Calibri"/>
        <family val="2"/>
      </rPr>
      <t>30</t>
    </r>
    <r>
      <rPr>
        <b/>
        <sz val="24"/>
        <color rgb="FF000000"/>
        <rFont val="Calibri"/>
        <family val="2"/>
      </rPr>
      <t xml:space="preserve">
Prevención, atención, supervivencia y desarrollo de violencias:
</t>
    </r>
    <r>
      <rPr>
        <sz val="24"/>
        <color rgb="FF000000"/>
        <rFont val="Calibri"/>
        <family val="2"/>
      </rPr>
      <t xml:space="preserve">Total  de personas atendidas con  becas </t>
    </r>
    <r>
      <rPr>
        <b/>
        <sz val="24"/>
        <color rgb="FF000000"/>
        <rFont val="Calibri"/>
        <family val="2"/>
      </rPr>
      <t xml:space="preserve">660, personas atendidas con raciones alimenticias 500: </t>
    </r>
    <r>
      <rPr>
        <b/>
        <sz val="24"/>
        <color theme="7" tint="-0.249977111117893"/>
        <rFont val="Calibri"/>
        <family val="2"/>
      </rPr>
      <t xml:space="preserve">1,160 </t>
    </r>
    <r>
      <rPr>
        <b/>
        <sz val="24"/>
        <color rgb="FF000000"/>
        <rFont val="Calibri"/>
        <family val="2"/>
      </rPr>
      <t xml:space="preserve">
Custodia, Tutela y Adopciones Población beneficiada con Ropa, calzado, leche etc: </t>
    </r>
    <r>
      <rPr>
        <b/>
        <sz val="24"/>
        <color theme="7" tint="-0.249977111117893"/>
        <rFont val="Calibri"/>
        <family val="2"/>
      </rPr>
      <t>350</t>
    </r>
    <r>
      <rPr>
        <b/>
        <sz val="24"/>
        <color rgb="FF000000"/>
        <rFont val="Calibri"/>
        <family val="2"/>
      </rPr>
      <t xml:space="preserve">
Personas con apoyos a familias víctimas de feminicidios (Delegación): </t>
    </r>
    <r>
      <rPr>
        <b/>
        <sz val="24"/>
        <color theme="7" tint="-0.249977111117893"/>
        <rFont val="Calibri"/>
        <family val="2"/>
      </rPr>
      <t>20</t>
    </r>
    <r>
      <rPr>
        <b/>
        <sz val="24"/>
        <color rgb="FF000000"/>
        <rFont val="Calibri"/>
        <family val="2"/>
      </rPr>
      <t xml:space="preserve">
Total de personas con apoyos otorgados: </t>
    </r>
    <r>
      <rPr>
        <b/>
        <sz val="24"/>
        <color theme="7" tint="-0.249977111117893"/>
        <rFont val="Calibri"/>
        <family val="2"/>
      </rPr>
      <t>1,696</t>
    </r>
  </si>
  <si>
    <t>Componente 2</t>
  </si>
  <si>
    <t>3.2 Servicios otorgados a Niñas, niños, adolescentes y sus familias para contribuir a la restitución de sus derechos</t>
  </si>
  <si>
    <t>Servicios</t>
  </si>
  <si>
    <t>Porcentaje de servicios otorgados a Niñas, niños, adolescentes y sus familias</t>
  </si>
  <si>
    <t>Mide la parte porcentual de los servicios otorgados a las  Niñas, niños, adolescentes y sus familias</t>
  </si>
  <si>
    <t>Número de servicios otorgados a Niñas, niños, adolescentes y sus familias  /Número de servicios a Niñas, niños, adolescentes y sus familias  programados *100</t>
  </si>
  <si>
    <t>9,070/100%</t>
  </si>
  <si>
    <t>Padrón de beneficiarios
Reporte</t>
  </si>
  <si>
    <r>
      <rPr>
        <b/>
        <sz val="24"/>
        <color rgb="FF000000"/>
        <rFont val="Calibri"/>
        <family val="2"/>
      </rPr>
      <t>Servicios jurídicos asistenciales:</t>
    </r>
    <r>
      <rPr>
        <sz val="24"/>
        <color rgb="FF000000"/>
        <rFont val="Calibri"/>
        <family val="2"/>
      </rPr>
      <t xml:space="preserve">
Asesorías jurídicas 1181 , gestiones jurídicas 476 , testimoniales 203, registros extemporáneos 229, testamentos 46, asesoría en elaboración de testamento 156, trámites del registro públicos de la propiedad 79: </t>
    </r>
    <r>
      <rPr>
        <b/>
        <sz val="24"/>
        <color theme="7" tint="-0.249977111117893"/>
        <rFont val="Calibri"/>
        <family val="2"/>
      </rPr>
      <t>2,370</t>
    </r>
    <r>
      <rPr>
        <b/>
        <sz val="24"/>
        <color rgb="FF000000"/>
        <rFont val="Calibri"/>
        <family val="2"/>
      </rPr>
      <t xml:space="preserve">
Casa Hogar Villas Miravalle: </t>
    </r>
    <r>
      <rPr>
        <sz val="24"/>
        <color rgb="FF000000"/>
        <rFont val="Calibri"/>
        <family val="2"/>
      </rPr>
      <t xml:space="preserve">Sesiones educativas ,deportivas y culturales 1570 , talleres educativos 16: </t>
    </r>
    <r>
      <rPr>
        <b/>
        <sz val="24"/>
        <color theme="7" tint="-0.249977111117893"/>
        <rFont val="Calibri"/>
        <family val="2"/>
      </rPr>
      <t>1,586</t>
    </r>
    <r>
      <rPr>
        <sz val="24"/>
        <color rgb="FF000000"/>
        <rFont val="Calibri"/>
        <family val="2"/>
      </rPr>
      <t xml:space="preserve">
</t>
    </r>
    <r>
      <rPr>
        <b/>
        <sz val="24"/>
        <color rgb="FF000000"/>
        <rFont val="Calibri"/>
        <family val="2"/>
      </rPr>
      <t xml:space="preserve">Prevención, atención, supervivencia y desarrollo de violencias:
</t>
    </r>
    <r>
      <rPr>
        <sz val="24"/>
        <color rgb="FF000000"/>
        <rFont val="Calibri"/>
        <family val="2"/>
      </rPr>
      <t xml:space="preserve">Seguimientos 4,509 , canalizaciones y derivaciones 262, actividades deportivas, recreativas y culturales 22, abordajes de NNA y sus familias en plazas y en lugares abiertos 321: </t>
    </r>
    <r>
      <rPr>
        <b/>
        <sz val="24"/>
        <color theme="7" tint="-0.249977111117893"/>
        <rFont val="Calibri"/>
        <family val="2"/>
      </rPr>
      <t>5,114</t>
    </r>
    <r>
      <rPr>
        <b/>
        <sz val="24"/>
        <color rgb="FF000000"/>
        <rFont val="Calibri"/>
        <family val="2"/>
      </rPr>
      <t xml:space="preserve">
Total de servicios otorgados: </t>
    </r>
    <r>
      <rPr>
        <b/>
        <sz val="24"/>
        <color theme="7" tint="-0.499984740745262"/>
        <rFont val="Calibri"/>
        <family val="2"/>
      </rPr>
      <t>9,070</t>
    </r>
  </si>
  <si>
    <t>Porcentaje de las Niñas, niños, adolescentes y sus familias que recibieron servicios</t>
  </si>
  <si>
    <t>Mide la parte porcentual  de las  Niñas, niños, adolescentes y sus familias que recibieron servicios</t>
  </si>
  <si>
    <t>Número de Niñas, niños, adolescentes y sus familias con servicios otorgados /Número de Niñas, niños, adolescentes y sus familias con servicios programados *100</t>
  </si>
  <si>
    <t>2,711/100%</t>
  </si>
  <si>
    <r>
      <t xml:space="preserve">Servicios jurídicos asistenciales:
</t>
    </r>
    <r>
      <rPr>
        <sz val="24"/>
        <color rgb="FF000000"/>
        <rFont val="Calibri"/>
        <family val="2"/>
      </rPr>
      <t>Personas beneficiadas</t>
    </r>
    <r>
      <rPr>
        <b/>
        <sz val="24"/>
        <color rgb="FF000000"/>
        <rFont val="Calibri"/>
        <family val="2"/>
      </rPr>
      <t xml:space="preserve">: </t>
    </r>
    <r>
      <rPr>
        <sz val="24"/>
        <color theme="7" tint="-0.499984740745262"/>
        <rFont val="Calibri"/>
        <family val="2"/>
      </rPr>
      <t>1,657</t>
    </r>
    <r>
      <rPr>
        <b/>
        <sz val="24"/>
        <color rgb="FF000000"/>
        <rFont val="Calibri"/>
        <family val="2"/>
      </rPr>
      <t xml:space="preserve">
Casa Hogar Villas Miravalle: </t>
    </r>
    <r>
      <rPr>
        <sz val="24"/>
        <color theme="7" tint="-0.499984740745262"/>
        <rFont val="Calibri"/>
        <family val="2"/>
      </rPr>
      <t>108</t>
    </r>
    <r>
      <rPr>
        <b/>
        <sz val="24"/>
        <color rgb="FF000000"/>
        <rFont val="Calibri"/>
        <family val="2"/>
      </rPr>
      <t xml:space="preserve">
Prevención, atención, supervivencia y desarrollo de violencias:
</t>
    </r>
    <r>
      <rPr>
        <sz val="24"/>
        <color rgb="FF000000"/>
        <rFont val="Calibri"/>
        <family val="2"/>
      </rPr>
      <t>Personas beneficiarios</t>
    </r>
    <r>
      <rPr>
        <b/>
        <sz val="24"/>
        <color rgb="FF000000"/>
        <rFont val="Calibri"/>
        <family val="2"/>
      </rPr>
      <t>:</t>
    </r>
    <r>
      <rPr>
        <sz val="24"/>
        <color theme="7" tint="-0.499984740745262"/>
        <rFont val="Calibri"/>
        <family val="2"/>
      </rPr>
      <t xml:space="preserve"> 946</t>
    </r>
    <r>
      <rPr>
        <b/>
        <sz val="24"/>
        <color rgb="FF000000"/>
        <rFont val="Calibri"/>
        <family val="2"/>
      </rPr>
      <t xml:space="preserve">
Total de personas beneficiarias: </t>
    </r>
    <r>
      <rPr>
        <b/>
        <sz val="24"/>
        <color theme="7" tint="-0.499984740745262"/>
        <rFont val="Calibri"/>
        <family val="2"/>
      </rPr>
      <t>2,711</t>
    </r>
    <r>
      <rPr>
        <b/>
        <sz val="24"/>
        <color rgb="FF000000"/>
        <rFont val="Calibri"/>
        <family val="2"/>
      </rPr>
      <t xml:space="preserve">
</t>
    </r>
  </si>
  <si>
    <t>Componente 3</t>
  </si>
  <si>
    <t>3.3 Acompañamientos a Niñas, niños, adolescentes y sus familias para contribuir a la restitución de sus derechos</t>
  </si>
  <si>
    <t>Acompañamientos</t>
  </si>
  <si>
    <t>Porcentaje de los acompañamientos realizados  a Niñas, niños, adolescentes y sus familias</t>
  </si>
  <si>
    <t>Mide la parte porcentual de los acompañamientos realizados  a Niñas, niños, adolescentes y sus familias</t>
  </si>
  <si>
    <t>Número de acompañamientos realizados  a Niñas, niños, adolescentes y sus familias /Número de acompañamientos  Niñas, niños, adolescentes y sus familias programados *100</t>
  </si>
  <si>
    <t>58,849/100%</t>
  </si>
  <si>
    <t>Las personas vulnerables solicitan
los servicios, acuden a la cita concertada
 y proporcionan toda
la información para valorar su caso
Existe interés por parte de las personas 
Existe la permanencia de las personas beneficiarias de los programas</t>
  </si>
  <si>
    <r>
      <t xml:space="preserve">Acompañar las ausencias:
Sesiones psicológicas para familiares: </t>
    </r>
    <r>
      <rPr>
        <sz val="24"/>
        <rFont val="Calibri"/>
        <family val="2"/>
      </rPr>
      <t>153</t>
    </r>
    <r>
      <rPr>
        <b/>
        <sz val="24"/>
        <color rgb="FF000000"/>
        <rFont val="Calibri"/>
        <family val="2"/>
      </rPr>
      <t xml:space="preserve">
Talleres psicocorporales:24 total acompañamientos ausencias: </t>
    </r>
    <r>
      <rPr>
        <b/>
        <sz val="24"/>
        <color theme="7" tint="-0.499984740745262"/>
        <rFont val="Calibri"/>
        <family val="2"/>
      </rPr>
      <t>177</t>
    </r>
    <r>
      <rPr>
        <b/>
        <sz val="24"/>
        <color rgb="FF000000"/>
        <rFont val="Calibri"/>
        <family val="2"/>
      </rPr>
      <t xml:space="preserve">
Casa de medio camino: 
Intervenciones de trabajo social 4,656, intervenciones psicológicas 2,510, intervenciones de enfermería e intervenciones de las educadoras 12,214: </t>
    </r>
    <r>
      <rPr>
        <b/>
        <sz val="24"/>
        <color theme="7" tint="-0.499984740745262"/>
        <rFont val="Calibri"/>
        <family val="2"/>
      </rPr>
      <t>19,380</t>
    </r>
    <r>
      <rPr>
        <b/>
        <sz val="24"/>
        <color rgb="FF000000"/>
        <rFont val="Calibri"/>
        <family val="2"/>
      </rPr>
      <t xml:space="preserve">
Casa hogar Villa Miravalle:
Intervenciones de trabajo social 6.433, intervenciones psicológicas 4,829: </t>
    </r>
    <r>
      <rPr>
        <b/>
        <sz val="24"/>
        <color theme="7" tint="-0.499984740745262"/>
        <rFont val="Calibri"/>
        <family val="2"/>
      </rPr>
      <t>11,262</t>
    </r>
    <r>
      <rPr>
        <b/>
        <sz val="24"/>
        <color rgb="FF000000"/>
        <rFont val="Calibri"/>
        <family val="2"/>
      </rPr>
      <t xml:space="preserve">
Prevención, atención, supervivencia y desarrollo de violencias:
Seguimiento de proceso de restitución de derechos1,980, intervenciones psicológicas 607:</t>
    </r>
    <r>
      <rPr>
        <b/>
        <sz val="24"/>
        <color theme="7" tint="-0.499984740745262"/>
        <rFont val="Calibri"/>
        <family val="2"/>
      </rPr>
      <t xml:space="preserve"> 2,587</t>
    </r>
    <r>
      <rPr>
        <b/>
        <sz val="24"/>
        <color rgb="FF000000"/>
        <rFont val="Calibri"/>
        <family val="2"/>
      </rPr>
      <t xml:space="preserve">
Unidades de atención a las violencias familiares:
Intervenciones de trabajo social 2766, intervenciones jurídicas y legales 1737, gestiones de orientaciones y mediación familiar 353 , intervenciones psicológicas 2380, pláticas de prevención 77,  canalizaciones y derivaciones 394, Acompamientos a personas en procesos jurídicos 48 dato de Cinthia </t>
    </r>
    <r>
      <rPr>
        <sz val="24"/>
        <rFont val="Calibri"/>
        <family val="2"/>
      </rPr>
      <t>:</t>
    </r>
    <r>
      <rPr>
        <sz val="24"/>
        <color theme="5"/>
        <rFont val="Calibri"/>
        <family val="2"/>
      </rPr>
      <t>7,755</t>
    </r>
    <r>
      <rPr>
        <b/>
        <sz val="24"/>
        <color rgb="FF000000"/>
        <rFont val="Calibri"/>
        <family val="2"/>
      </rPr>
      <t xml:space="preserve">
Estrategia de maltrato y violencia en personas adultas mayores: 71:Total UAVIFAM:</t>
    </r>
    <r>
      <rPr>
        <b/>
        <sz val="24"/>
        <rFont val="Calibri"/>
        <family val="2"/>
      </rPr>
      <t xml:space="preserve"> </t>
    </r>
    <r>
      <rPr>
        <sz val="24"/>
        <rFont val="Calibri"/>
        <family val="2"/>
      </rPr>
      <t>7,826</t>
    </r>
    <r>
      <rPr>
        <b/>
        <sz val="24"/>
        <color rgb="FF000000"/>
        <rFont val="Calibri"/>
        <family val="2"/>
      </rPr>
      <t xml:space="preserve">
Custodia, Tutela y adopciones
Canalizaciones y derivaciones 1.474, asesoría en consejo de Familia 3,160, entrevista e investigaciones1,536, Estudios sociofamilares 218, valoraciones e informes de psicología 2,420, visitas domiciliarias 356, promociones (fiscalía)254, registros extemporáneos 33, gestiones realizadas en fiscalía ( juzgados y registro civil ) 411:</t>
    </r>
    <r>
      <rPr>
        <sz val="24"/>
        <rFont val="Calibri"/>
        <family val="2"/>
      </rPr>
      <t xml:space="preserve"> 9,862</t>
    </r>
    <r>
      <rPr>
        <b/>
        <sz val="24"/>
        <color rgb="FF000000"/>
        <rFont val="Calibri"/>
        <family val="2"/>
      </rPr>
      <t xml:space="preserve">
Total de acompañamientos: 58,849</t>
    </r>
  </si>
  <si>
    <t>Porcentaje de las Niñas, niños, adolescentes y sus familias con acompañamientos</t>
  </si>
  <si>
    <t xml:space="preserve">Mide la parte porcentual de los las  Niñas, niños, adolescentes y sus con acompañamientos </t>
  </si>
  <si>
    <t>Número de a Niñas, niños, adolescentes y sus familias con acompañamientos realizados /Número a Niñas, niños, adolescentes y sus familias con acompañamientos programados *100</t>
  </si>
  <si>
    <t>5,305/100%</t>
  </si>
  <si>
    <r>
      <rPr>
        <b/>
        <sz val="24"/>
        <color rgb="FF000000"/>
        <rFont val="Calibri"/>
        <family val="2"/>
      </rPr>
      <t>Acompañar las ausencias:</t>
    </r>
    <r>
      <rPr>
        <sz val="24"/>
        <color rgb="FF000000"/>
        <rFont val="Calibri"/>
        <family val="2"/>
      </rPr>
      <t xml:space="preserve">
Personas beneficiadas con las sesiones y talleres: </t>
    </r>
    <r>
      <rPr>
        <b/>
        <sz val="24"/>
        <color rgb="FF000000"/>
        <rFont val="Calibri"/>
        <family val="2"/>
      </rPr>
      <t xml:space="preserve">136
Casa de medio camino: 30 
Casa hogar Villas Miravalle:108
Prevención, atención, supervivencia y desarrollo:
</t>
    </r>
    <r>
      <rPr>
        <sz val="24"/>
        <color rgb="FF000000"/>
        <rFont val="Calibri"/>
        <family val="2"/>
      </rPr>
      <t>Personas beneficiadas con seguimiento</t>
    </r>
    <r>
      <rPr>
        <b/>
        <sz val="24"/>
        <color rgb="FF000000"/>
        <rFont val="Calibri"/>
        <family val="2"/>
      </rPr>
      <t xml:space="preserve"> :660
Unidades de atención a las violencias familiares:
</t>
    </r>
    <r>
      <rPr>
        <sz val="24"/>
        <color rgb="FF000000"/>
        <rFont val="Calibri"/>
        <family val="2"/>
      </rPr>
      <t xml:space="preserve">Personas atendidas por violencia: </t>
    </r>
    <r>
      <rPr>
        <b/>
        <sz val="24"/>
        <color rgb="FF000000"/>
        <rFont val="Calibri"/>
        <family val="2"/>
      </rPr>
      <t>3500:</t>
    </r>
    <r>
      <rPr>
        <sz val="24"/>
        <color rgb="FF000000"/>
        <rFont val="Calibri"/>
        <family val="2"/>
      </rPr>
      <t xml:space="preserve"> y de Mujeres: 674 Niñas-193 adolescentes-1092 Mujeres adultas
Estrategias de maltrato y violencia a personas adultas mayores:</t>
    </r>
    <r>
      <rPr>
        <b/>
        <sz val="24"/>
        <color rgb="FF000000"/>
        <rFont val="Calibri"/>
        <family val="2"/>
      </rPr>
      <t xml:space="preserve">71 Total: </t>
    </r>
    <r>
      <rPr>
        <b/>
        <sz val="24"/>
        <rFont val="Calibri"/>
        <family val="2"/>
      </rPr>
      <t>3571</t>
    </r>
    <r>
      <rPr>
        <sz val="24"/>
        <color rgb="FF000000"/>
        <rFont val="Calibri"/>
        <family val="2"/>
      </rPr>
      <t xml:space="preserve">
</t>
    </r>
    <r>
      <rPr>
        <b/>
        <sz val="24"/>
        <color rgb="FF000000"/>
        <rFont val="Calibri"/>
        <family val="2"/>
      </rPr>
      <t>Custodia, Tutela y adopciones población, beneficiadas con servicios: 800
Total de personas: 5,305</t>
    </r>
  </si>
  <si>
    <t>Componente 4</t>
  </si>
  <si>
    <t>3.4 Planes de restitución de derechos, medidas de protección, proyectos en comunidad y reintegraciones implementados  a niñas, niños y adolescentes para contribuir a garantizar sus derechos</t>
  </si>
  <si>
    <t>Planes y medidas</t>
  </si>
  <si>
    <t>Porcentaje de Planes de restitución de derechos, medidas de protección, proyectos en comunidad y reintegraciones implementados</t>
  </si>
  <si>
    <t>Mide el Porcentaje de Planes de restitución de derechos, medidas de protección, proyectos en comunidad y reintegraciones implementados</t>
  </si>
  <si>
    <t>Número de  Planes de restitución de derechos, medidas de protección, proyectos en comunidad y reintegraciones implementados/Número de  Planes de restitución de derechos, medidas de protección, proyectos en comunidad y reintegraciones programados *100</t>
  </si>
  <si>
    <t>833/100%</t>
  </si>
  <si>
    <r>
      <rPr>
        <b/>
        <sz val="24"/>
        <color rgb="FF000000"/>
        <rFont val="Calibri"/>
        <family val="2"/>
      </rPr>
      <t xml:space="preserve">
Prevención, atención, supervivencia y desarrollo de violencias:</t>
    </r>
    <r>
      <rPr>
        <sz val="24"/>
        <color rgb="FF000000"/>
        <rFont val="Calibri"/>
        <family val="2"/>
      </rPr>
      <t xml:space="preserve">
Planes de de restitución :</t>
    </r>
    <r>
      <rPr>
        <b/>
        <sz val="24"/>
        <color rgb="FF000000"/>
        <rFont val="Calibri"/>
        <family val="2"/>
      </rPr>
      <t xml:space="preserve">660
</t>
    </r>
    <r>
      <rPr>
        <sz val="24"/>
        <color rgb="FF000000"/>
        <rFont val="Calibri"/>
        <family val="2"/>
      </rPr>
      <t>Proyectos en comunidad:</t>
    </r>
    <r>
      <rPr>
        <b/>
        <sz val="24"/>
        <color rgb="FF000000"/>
        <rFont val="Calibri"/>
        <family val="2"/>
      </rPr>
      <t>5
Custodia, Tutela y Adopciones:
R</t>
    </r>
    <r>
      <rPr>
        <sz val="24"/>
        <color rgb="FF000000"/>
        <rFont val="Calibri"/>
        <family val="2"/>
      </rPr>
      <t>eintegraciones</t>
    </r>
    <r>
      <rPr>
        <b/>
        <sz val="24"/>
        <color rgb="FF000000"/>
        <rFont val="Calibri"/>
        <family val="2"/>
      </rPr>
      <t xml:space="preserve">: 92
</t>
    </r>
    <r>
      <rPr>
        <sz val="24"/>
        <color rgb="FF000000"/>
        <rFont val="Calibri"/>
        <family val="2"/>
      </rPr>
      <t>Medidas de protección especial 59 y medidas urgentes17</t>
    </r>
    <r>
      <rPr>
        <b/>
        <sz val="24"/>
        <color rgb="FF000000"/>
        <rFont val="Calibri"/>
        <family val="2"/>
      </rPr>
      <t xml:space="preserve">: 76  
Total de Restituciones: 833
</t>
    </r>
  </si>
  <si>
    <t>ACTIVIDADES O PROCESOS DE GESTIÓN Y PRODUCCIÓN DE COMPONENTES</t>
  </si>
  <si>
    <t xml:space="preserve"> COMPONENTE 1: </t>
  </si>
  <si>
    <t>Actividad 3.1.1</t>
  </si>
  <si>
    <t>3.1.1 Elaboración del padrón de beneficiarios</t>
  </si>
  <si>
    <t>Total de padrones de beneficiarios elaborados</t>
  </si>
  <si>
    <t>Mide el total de padrones de beneficiarios</t>
  </si>
  <si>
    <t>Número de padrones de beneficiarios</t>
  </si>
  <si>
    <t>Padrones de beneficiarios</t>
  </si>
  <si>
    <t>Los beneficiarios de los programas concluyen con los procesos</t>
  </si>
  <si>
    <r>
      <rPr>
        <b/>
        <sz val="24"/>
        <color rgb="FF000000"/>
        <rFont val="Calibri"/>
        <family val="2"/>
      </rPr>
      <t>1 padrón por programa:</t>
    </r>
    <r>
      <rPr>
        <sz val="24"/>
        <color rgb="FF000000"/>
        <rFont val="Calibri"/>
        <family val="2"/>
      </rPr>
      <t xml:space="preserve">
Acompañar las ausencias:
Casa de medio camino: 
Prevención, atención, supervivencia y desarrollo de violencias:
Custodia, Tutela y Adopciones,
Apoyo a familias víctimas de feminicidios
 </t>
    </r>
  </si>
  <si>
    <t>Actividad 3.1.2</t>
  </si>
  <si>
    <t>3.1.2 Elaboración de cronograma de entrega de apoyos</t>
  </si>
  <si>
    <t>Total de cronogramas de entrega de apoyos realizados</t>
  </si>
  <si>
    <t>Mide el total de cronogramas realizados</t>
  </si>
  <si>
    <t>Número de cronogramas de entrega de apoyos realizados</t>
  </si>
  <si>
    <t>Cronograma de entregas</t>
  </si>
  <si>
    <r>
      <rPr>
        <b/>
        <sz val="24"/>
        <color rgb="FF000000"/>
        <rFont val="Calibri"/>
        <family val="2"/>
      </rPr>
      <t>1 cronograma por programa:</t>
    </r>
    <r>
      <rPr>
        <sz val="24"/>
        <color rgb="FF000000"/>
        <rFont val="Calibri"/>
        <family val="2"/>
      </rPr>
      <t xml:space="preserve">
Acompañar las ausencias:
Casa de medio camino: 
Prevención, atención, supervivencia y desarrollo de violencias:
Custodia, Tutela y Adopciones
 Apoyo a familias víctimas de feminicidios</t>
    </r>
  </si>
  <si>
    <t xml:space="preserve">COMPONENTE 2: </t>
  </si>
  <si>
    <t>Actividad 3.2.1</t>
  </si>
  <si>
    <t>3.2.1 Desarrollo de planes de contenidos y actividades</t>
  </si>
  <si>
    <t>Total de planes de contenidos y actividades elaborados</t>
  </si>
  <si>
    <t>Mide el total de planes de contenidos y actividades elaborados</t>
  </si>
  <si>
    <t>Número de planes de contenidos y actividades elaborados</t>
  </si>
  <si>
    <t>Planes de contenido actividades</t>
  </si>
  <si>
    <t>Existe el interés de las personas para participación en los programas</t>
  </si>
  <si>
    <r>
      <rPr>
        <b/>
        <sz val="24"/>
        <color rgb="FF000000"/>
        <rFont val="Calibri"/>
        <family val="2"/>
      </rPr>
      <t>1 Plan de contenidos y actividades:</t>
    </r>
    <r>
      <rPr>
        <sz val="24"/>
        <color rgb="FF000000"/>
        <rFont val="Calibri"/>
        <family val="2"/>
      </rPr>
      <t xml:space="preserve">
Servicios jurídicos asistenciales
Casa de medio camino: 
Casa hogar Villa Miravalle:
Prevención, atención, supervivencia y desarrollo de violencias:
</t>
    </r>
  </si>
  <si>
    <t>Actividad 3.2.2</t>
  </si>
  <si>
    <t>3. 2.2. Elaboración del padrón de beneficiarios</t>
  </si>
  <si>
    <t>Existe el interés de las personas para participación en los programas.
Existe permanencia de los beneficiarios a los programas</t>
  </si>
  <si>
    <r>
      <rPr>
        <b/>
        <sz val="24"/>
        <color rgb="FF000000"/>
        <rFont val="Calibri"/>
        <family val="2"/>
      </rPr>
      <t>1 Padrón por programa:</t>
    </r>
    <r>
      <rPr>
        <sz val="24"/>
        <color rgb="FF000000"/>
        <rFont val="Calibri"/>
        <family val="2"/>
      </rPr>
      <t xml:space="preserve">
Servicios jurídicos asistenciales
Casa de medio camino: 
Casa hogar Villa Miravalle:
Prevención, atención, supervivencia y desarrollo de violencias:
</t>
    </r>
  </si>
  <si>
    <t xml:space="preserve">COMPONENTE 3: </t>
  </si>
  <si>
    <t>Actividad 3.3.1</t>
  </si>
  <si>
    <t>3. 3.1  Integración de listas de expedientes</t>
  </si>
  <si>
    <t>Total de listas de expedientes integrados</t>
  </si>
  <si>
    <t>Mide el total  listas de expedientes integrados</t>
  </si>
  <si>
    <t>Número de  listas de expedientes integrados</t>
  </si>
  <si>
    <t>Lista de expedientes</t>
  </si>
  <si>
    <r>
      <rPr>
        <b/>
        <sz val="24"/>
        <color rgb="FF000000"/>
        <rFont val="Calibri"/>
        <family val="2"/>
      </rPr>
      <t>1 lista de expedientes:</t>
    </r>
    <r>
      <rPr>
        <sz val="24"/>
        <color rgb="FF000000"/>
        <rFont val="Calibri"/>
        <family val="2"/>
      </rPr>
      <t xml:space="preserve">
Acompañar las ausencias:
Casa de medio camino
Casa hogar Villa Miravalle
Prevención, atención, supervivencia y desarrollo de violencias
Unidades de atención a las violencias familiares
Estrategia de maltrato y violencia en personas adultas mayores
Custodia, Tutela y adopciones</t>
    </r>
  </si>
  <si>
    <t>Actividad 3.3.2</t>
  </si>
  <si>
    <t>3.3.2  Informes de casos cerrados</t>
  </si>
  <si>
    <t>Total de informes de casos cerrados</t>
  </si>
  <si>
    <t>Mide el total de informes casos cerrados</t>
  </si>
  <si>
    <t xml:space="preserve"> Número de informes casos cerrados</t>
  </si>
  <si>
    <t>Informe de casos cerrados</t>
  </si>
  <si>
    <t>La población concluye los procesos establecidos</t>
  </si>
  <si>
    <t>Unidades de atención a las violencias familiares: 48</t>
  </si>
  <si>
    <t xml:space="preserve">COMPONENTE 4: </t>
  </si>
  <si>
    <t>Actividad 3.4.1</t>
  </si>
  <si>
    <t>3. 4. 1 Diseño e implementación de planes de trabajo</t>
  </si>
  <si>
    <t>Total de planes de trabajo diseñados e implementados</t>
  </si>
  <si>
    <t>Mide el total de planes de trabajo diseñados e implementados</t>
  </si>
  <si>
    <t>Número de planes de trabajo diseñados e implementados</t>
  </si>
  <si>
    <t>Planes de trabajo</t>
  </si>
  <si>
    <t xml:space="preserve">1 Plan de trabajo por programa:
Prevención, atención, supervivencia y desarrollo de violencias:
Custodia, Tutela y Adopciones
</t>
  </si>
  <si>
    <t>Actividad 3.4.2</t>
  </si>
  <si>
    <t>3. 4. 2  Elaboración de informes de seguimiento</t>
  </si>
  <si>
    <t>Total de informes de seguimientos elaborados</t>
  </si>
  <si>
    <t>Mide el total informes de seguimientos elaborados</t>
  </si>
  <si>
    <t>Número de informes de seguimientos elaborados</t>
  </si>
  <si>
    <t>Informes de seguimiento</t>
  </si>
  <si>
    <t>1 Informe de seguimiento:
Prevención, atención, supervivencia y desarrollo de violencias:
Custodia, Tutela y Adopciones</t>
  </si>
  <si>
    <t xml:space="preserve">Titular de la Coordinación o Área Titular </t>
  </si>
  <si>
    <t>Director de Evaluación y Seguimiento o su homólogo</t>
  </si>
  <si>
    <t>Enlace Administrativo o su homólogo</t>
  </si>
  <si>
    <t>Firma</t>
  </si>
  <si>
    <t>Nombre</t>
  </si>
  <si>
    <t>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</si>
</sst>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0"/>
      <name val="Calibri"/>
      <family val="2"/>
    </font>
    <font>
      <b/>
      <sz val="22"/>
      <color rgb="FF000000"/>
      <name val="Calibri"/>
      <family val="2"/>
    </font>
    <font>
      <b/>
      <sz val="18"/>
      <color theme="0"/>
      <name val="Calibri"/>
      <family val="2"/>
    </font>
    <font>
      <b/>
      <sz val="18"/>
      <color rgb="FF000000"/>
      <name val="Calibri"/>
      <family val="2"/>
    </font>
    <font>
      <sz val="18"/>
      <color rgb="FF000000"/>
      <name val="Calibri"/>
      <family val="2"/>
    </font>
    <font>
      <b/>
      <sz val="22"/>
      <color theme="0"/>
      <name val="Calibri"/>
      <family val="2"/>
    </font>
    <font>
      <b/>
      <sz val="24"/>
      <color rgb="FF000000"/>
      <name val="Calibri"/>
      <family val="2"/>
    </font>
    <font>
      <b/>
      <sz val="24"/>
      <color theme="0"/>
      <name val="Calibri"/>
      <family val="2"/>
    </font>
    <font>
      <sz val="24"/>
      <color rgb="FF000000"/>
      <name val="Calibri"/>
      <family val="2"/>
    </font>
    <font>
      <sz val="22"/>
      <color rgb="FF000000"/>
      <name val="Calibri"/>
      <family val="2"/>
    </font>
    <font>
      <b/>
      <sz val="13"/>
      <color rgb="FF000000"/>
      <name val="Calibri"/>
      <family val="2"/>
    </font>
    <font>
      <sz val="11"/>
      <color theme="0"/>
      <name val="Calibri"/>
      <family val="2"/>
    </font>
    <font>
      <b/>
      <sz val="14"/>
      <color theme="0"/>
      <name val="Calibri"/>
      <family val="2"/>
    </font>
    <font>
      <b/>
      <sz val="20"/>
      <color theme="0"/>
      <name val="Calibri"/>
      <family val="2"/>
    </font>
    <font>
      <b/>
      <sz val="11"/>
      <color theme="0"/>
      <name val="Calibri"/>
      <family val="2"/>
    </font>
    <font>
      <sz val="24"/>
      <color theme="1"/>
      <name val="Arial"/>
      <family val="2"/>
    </font>
    <font>
      <sz val="24"/>
      <color theme="7" tint="-0.249977111117893"/>
      <name val="Calibri"/>
      <family val="2"/>
    </font>
    <font>
      <b/>
      <sz val="36"/>
      <color rgb="FF000000"/>
      <name val="Calibri"/>
      <family val="2"/>
    </font>
    <font>
      <b/>
      <sz val="24"/>
      <color theme="7" tint="-0.249977111117893"/>
      <name val="Calibri"/>
      <family val="2"/>
    </font>
    <font>
      <sz val="16"/>
      <color rgb="FF000000"/>
      <name val="Calibri"/>
      <family val="2"/>
    </font>
    <font>
      <b/>
      <sz val="24"/>
      <color theme="7" tint="-0.499984740745262"/>
      <name val="Calibri"/>
      <family val="2"/>
    </font>
    <font>
      <sz val="24"/>
      <color theme="7" tint="-0.499984740745262"/>
      <name val="Calibri"/>
      <family val="2"/>
    </font>
    <font>
      <sz val="24"/>
      <name val="Calibri"/>
      <family val="2"/>
    </font>
    <font>
      <sz val="24"/>
      <color theme="5"/>
      <name val="Calibri"/>
      <family val="2"/>
    </font>
    <font>
      <b/>
      <sz val="24"/>
      <name val="Calibri"/>
      <family val="2"/>
    </font>
    <font>
      <b/>
      <sz val="17"/>
      <color rgb="FF000000"/>
      <name val="Calibri"/>
      <family val="2"/>
    </font>
    <font>
      <sz val="20"/>
      <color rgb="FF000000"/>
      <name val="Calibri"/>
      <family val="2"/>
    </font>
    <font>
      <sz val="18"/>
      <name val="Calibri"/>
      <family val="2"/>
    </font>
    <font>
      <sz val="16"/>
      <color indexed="81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0.499984740745262"/>
        <bgColor rgb="FFFFE193"/>
      </patternFill>
    </fill>
    <fill>
      <patternFill patternType="solid">
        <fgColor rgb="FFFFFFFF"/>
        <bgColor rgb="FFFFF0C9"/>
      </patternFill>
    </fill>
    <fill>
      <patternFill patternType="solid">
        <fgColor theme="0" tint="-0.249977111117893"/>
        <bgColor rgb="FFFFF0C9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FFF0C9"/>
      </patternFill>
    </fill>
    <fill>
      <patternFill patternType="solid">
        <fgColor theme="9" tint="-0.249977111117893"/>
        <bgColor rgb="FFFFF0C9"/>
      </patternFill>
    </fill>
    <fill>
      <patternFill patternType="solid">
        <fgColor indexed="65"/>
        <bgColor indexed="64"/>
      </patternFill>
    </fill>
    <fill>
      <patternFill patternType="solid">
        <fgColor theme="4" tint="0.79995117038483843"/>
        <bgColor rgb="FFE1F1E2"/>
      </patternFill>
    </fill>
    <fill>
      <patternFill patternType="solid">
        <fgColor theme="4" tint="0.79995117038483843"/>
        <bgColor rgb="FFFAE2E5"/>
      </patternFill>
    </fill>
    <fill>
      <patternFill patternType="solid">
        <fgColor rgb="FFFAE7DC"/>
        <bgColor rgb="FFFAE2E5"/>
      </patternFill>
    </fill>
    <fill>
      <patternFill patternType="solid">
        <fgColor theme="9" tint="0.79995117038483843"/>
        <bgColor rgb="FFFAE2E5"/>
      </patternFill>
    </fill>
    <fill>
      <patternFill patternType="solid">
        <fgColor theme="5" tint="0.79998168889431442"/>
        <bgColor rgb="FFFAE7DC"/>
      </patternFill>
    </fill>
    <fill>
      <patternFill patternType="solid">
        <fgColor theme="5" tint="0.79998168889431442"/>
        <bgColor rgb="FFFAE2E5"/>
      </patternFill>
    </fill>
    <fill>
      <patternFill patternType="solid">
        <fgColor theme="6" tint="0.79995117038483843"/>
        <bgColor rgb="FFFAE7DC"/>
      </patternFill>
    </fill>
    <fill>
      <patternFill patternType="solid">
        <fgColor theme="6" tint="0.79998168889431442"/>
        <bgColor rgb="FFFAE7D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5117038483843"/>
        <bgColor rgb="FFFAE2E5"/>
      </patternFill>
    </fill>
    <fill>
      <patternFill patternType="solid">
        <fgColor theme="4" tint="0.79998168889431442"/>
        <bgColor rgb="FFE1F1E2"/>
      </patternFill>
    </fill>
    <fill>
      <patternFill patternType="solid">
        <fgColor theme="9" tint="0.79998168889431442"/>
        <bgColor rgb="FFFAE2E5"/>
      </patternFill>
    </fill>
    <fill>
      <patternFill patternType="solid">
        <fgColor theme="6" tint="0.79998168889431442"/>
        <bgColor rgb="FFDFF0F5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4" borderId="1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left" vertical="center"/>
    </xf>
    <xf numFmtId="0" fontId="8" fillId="3" borderId="13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top" wrapText="1"/>
    </xf>
    <xf numFmtId="0" fontId="8" fillId="3" borderId="9" xfId="0" applyFont="1" applyFill="1" applyBorder="1" applyAlignment="1">
      <alignment horizontal="left" vertical="top" wrapText="1"/>
    </xf>
    <xf numFmtId="0" fontId="8" fillId="3" borderId="13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center" wrapText="1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3" borderId="12" xfId="0" applyFont="1" applyFill="1" applyBorder="1"/>
    <xf numFmtId="0" fontId="10" fillId="5" borderId="12" xfId="0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10" fillId="6" borderId="2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0" fillId="3" borderId="0" xfId="0" applyFill="1"/>
    <xf numFmtId="0" fontId="11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3" fillId="3" borderId="0" xfId="0" applyFont="1" applyFill="1"/>
    <xf numFmtId="0" fontId="14" fillId="7" borderId="27" xfId="0" applyFont="1" applyFill="1" applyBorder="1" applyAlignment="1">
      <alignment horizontal="center" vertical="center" wrapText="1"/>
    </xf>
    <xf numFmtId="0" fontId="14" fillId="7" borderId="28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14" fillId="8" borderId="27" xfId="0" applyFont="1" applyFill="1" applyBorder="1" applyAlignment="1">
      <alignment horizontal="center" vertical="center" wrapText="1"/>
    </xf>
    <xf numFmtId="0" fontId="15" fillId="8" borderId="27" xfId="0" applyFont="1" applyFill="1" applyBorder="1" applyAlignment="1">
      <alignment horizontal="center" vertical="center" wrapText="1"/>
    </xf>
    <xf numFmtId="0" fontId="14" fillId="8" borderId="0" xfId="0" applyFont="1" applyFill="1" applyAlignment="1">
      <alignment horizontal="center" vertical="center" wrapText="1"/>
    </xf>
    <xf numFmtId="0" fontId="2" fillId="9" borderId="14" xfId="0" applyFont="1" applyFill="1" applyBorder="1" applyAlignment="1">
      <alignment horizontal="center" vertical="center" wrapText="1"/>
    </xf>
    <xf numFmtId="0" fontId="14" fillId="7" borderId="29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center" vertical="center" wrapText="1"/>
    </xf>
    <xf numFmtId="0" fontId="14" fillId="7" borderId="28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 wrapText="1"/>
    </xf>
    <xf numFmtId="0" fontId="16" fillId="8" borderId="30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vertical="center" wrapText="1"/>
    </xf>
    <xf numFmtId="0" fontId="14" fillId="8" borderId="28" xfId="0" applyFont="1" applyFill="1" applyBorder="1" applyAlignment="1">
      <alignment horizontal="center" vertical="center" wrapText="1"/>
    </xf>
    <xf numFmtId="0" fontId="15" fillId="8" borderId="28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17" fillId="10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10" fontId="10" fillId="3" borderId="0" xfId="1" applyNumberFormat="1" applyFont="1" applyFill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top" wrapText="1"/>
    </xf>
    <xf numFmtId="2" fontId="19" fillId="0" borderId="12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 wrapText="1"/>
    </xf>
    <xf numFmtId="9" fontId="10" fillId="0" borderId="12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5" fillId="0" borderId="28" xfId="0" applyFont="1" applyBorder="1" applyAlignment="1">
      <alignment horizontal="center" vertical="center" wrapText="1"/>
    </xf>
    <xf numFmtId="0" fontId="8" fillId="11" borderId="28" xfId="0" applyFont="1" applyFill="1" applyBorder="1" applyAlignment="1">
      <alignment horizontal="center" vertical="center" wrapText="1"/>
    </xf>
    <xf numFmtId="0" fontId="10" fillId="11" borderId="32" xfId="0" applyFont="1" applyFill="1" applyBorder="1" applyAlignment="1">
      <alignment horizontal="center" vertical="center" wrapText="1"/>
    </xf>
    <xf numFmtId="0" fontId="10" fillId="11" borderId="33" xfId="0" applyFont="1" applyFill="1" applyBorder="1" applyAlignment="1">
      <alignment horizontal="center" vertical="center" wrapText="1"/>
    </xf>
    <xf numFmtId="0" fontId="10" fillId="11" borderId="21" xfId="0" applyFont="1" applyFill="1" applyBorder="1" applyAlignment="1">
      <alignment horizontal="center" vertical="center" wrapText="1"/>
    </xf>
    <xf numFmtId="3" fontId="10" fillId="11" borderId="21" xfId="1" applyNumberFormat="1" applyFont="1" applyFill="1" applyBorder="1" applyAlignment="1">
      <alignment horizontal="center" vertical="center" wrapText="1"/>
    </xf>
    <xf numFmtId="9" fontId="10" fillId="11" borderId="21" xfId="0" applyNumberFormat="1" applyFont="1" applyFill="1" applyBorder="1" applyAlignment="1">
      <alignment horizontal="center" vertical="center" wrapText="1"/>
    </xf>
    <xf numFmtId="0" fontId="10" fillId="12" borderId="34" xfId="0" applyFont="1" applyFill="1" applyBorder="1" applyAlignment="1">
      <alignment horizontal="center" vertical="top" wrapText="1"/>
    </xf>
    <xf numFmtId="0" fontId="11" fillId="12" borderId="0" xfId="0" applyFont="1" applyFill="1" applyAlignment="1">
      <alignment horizontal="center" vertical="top" wrapText="1"/>
    </xf>
    <xf numFmtId="2" fontId="19" fillId="12" borderId="12" xfId="0" applyNumberFormat="1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8" fillId="11" borderId="21" xfId="0" applyFont="1" applyFill="1" applyBorder="1" applyAlignment="1">
      <alignment horizontal="center" vertical="center" wrapText="1"/>
    </xf>
    <xf numFmtId="0" fontId="10" fillId="12" borderId="11" xfId="0" applyFont="1" applyFill="1" applyBorder="1" applyAlignment="1">
      <alignment horizontal="center" vertical="top" wrapText="1"/>
    </xf>
    <xf numFmtId="0" fontId="10" fillId="12" borderId="0" xfId="0" applyFont="1" applyFill="1" applyAlignment="1">
      <alignment horizontal="center" vertical="top" wrapText="1"/>
    </xf>
    <xf numFmtId="0" fontId="8" fillId="13" borderId="35" xfId="0" applyFont="1" applyFill="1" applyBorder="1" applyAlignment="1">
      <alignment horizontal="center" vertical="center" wrapText="1"/>
    </xf>
    <xf numFmtId="0" fontId="8" fillId="14" borderId="35" xfId="0" applyFont="1" applyFill="1" applyBorder="1" applyAlignment="1">
      <alignment horizontal="center" vertical="center" wrapText="1"/>
    </xf>
    <xf numFmtId="0" fontId="10" fillId="14" borderId="8" xfId="0" applyFont="1" applyFill="1" applyBorder="1" applyAlignment="1">
      <alignment horizontal="center" vertical="center" wrapText="1"/>
    </xf>
    <xf numFmtId="0" fontId="10" fillId="13" borderId="22" xfId="0" applyFont="1" applyFill="1" applyBorder="1" applyAlignment="1">
      <alignment horizontal="center" vertical="center" wrapText="1"/>
    </xf>
    <xf numFmtId="3" fontId="10" fillId="13" borderId="22" xfId="0" applyNumberFormat="1" applyFont="1" applyFill="1" applyBorder="1" applyAlignment="1">
      <alignment horizontal="center" vertical="center" wrapText="1"/>
    </xf>
    <xf numFmtId="9" fontId="10" fillId="13" borderId="22" xfId="0" applyNumberFormat="1" applyFont="1" applyFill="1" applyBorder="1" applyAlignment="1">
      <alignment horizontal="center" vertical="center" wrapText="1"/>
    </xf>
    <xf numFmtId="0" fontId="10" fillId="13" borderId="8" xfId="0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 vertical="top" wrapText="1"/>
    </xf>
    <xf numFmtId="0" fontId="11" fillId="14" borderId="0" xfId="0" applyFont="1" applyFill="1" applyAlignment="1">
      <alignment horizontal="center" vertical="top" wrapText="1"/>
    </xf>
    <xf numFmtId="2" fontId="19" fillId="14" borderId="12" xfId="0" applyNumberFormat="1" applyFont="1" applyFill="1" applyBorder="1" applyAlignment="1">
      <alignment horizontal="center" vertical="center" wrapText="1"/>
    </xf>
    <xf numFmtId="0" fontId="8" fillId="13" borderId="21" xfId="0" applyFont="1" applyFill="1" applyBorder="1" applyAlignment="1">
      <alignment horizontal="center" vertical="center" wrapText="1"/>
    </xf>
    <xf numFmtId="0" fontId="8" fillId="14" borderId="21" xfId="0" applyFont="1" applyFill="1" applyBorder="1" applyAlignment="1">
      <alignment horizontal="center" vertical="center" wrapText="1"/>
    </xf>
    <xf numFmtId="0" fontId="8" fillId="14" borderId="11" xfId="0" applyFont="1" applyFill="1" applyBorder="1" applyAlignment="1">
      <alignment horizontal="center" vertical="top" wrapText="1"/>
    </xf>
    <xf numFmtId="0" fontId="3" fillId="14" borderId="0" xfId="0" applyFont="1" applyFill="1" applyAlignment="1">
      <alignment horizontal="center" vertical="top" wrapText="1"/>
    </xf>
    <xf numFmtId="0" fontId="8" fillId="15" borderId="35" xfId="0" applyFont="1" applyFill="1" applyBorder="1" applyAlignment="1">
      <alignment horizontal="center" vertical="center" wrapText="1"/>
    </xf>
    <xf numFmtId="0" fontId="10" fillId="15" borderId="8" xfId="0" applyFont="1" applyFill="1" applyBorder="1" applyAlignment="1">
      <alignment horizontal="center" vertical="center" wrapText="1"/>
    </xf>
    <xf numFmtId="0" fontId="10" fillId="15" borderId="22" xfId="0" applyFont="1" applyFill="1" applyBorder="1" applyAlignment="1">
      <alignment horizontal="center" vertical="center" wrapText="1"/>
    </xf>
    <xf numFmtId="9" fontId="10" fillId="15" borderId="22" xfId="0" applyNumberFormat="1" applyFont="1" applyFill="1" applyBorder="1" applyAlignment="1">
      <alignment horizontal="center" vertical="center" wrapText="1"/>
    </xf>
    <xf numFmtId="0" fontId="10" fillId="16" borderId="12" xfId="0" applyFont="1" applyFill="1" applyBorder="1" applyAlignment="1">
      <alignment horizontal="center" vertical="center" wrapText="1"/>
    </xf>
    <xf numFmtId="0" fontId="8" fillId="16" borderId="11" xfId="0" applyFont="1" applyFill="1" applyBorder="1" applyAlignment="1">
      <alignment horizontal="center" vertical="top" wrapText="1"/>
    </xf>
    <xf numFmtId="0" fontId="27" fillId="16" borderId="0" xfId="0" applyFont="1" applyFill="1" applyAlignment="1">
      <alignment horizontal="center" vertical="top" wrapText="1"/>
    </xf>
    <xf numFmtId="2" fontId="19" fillId="16" borderId="12" xfId="0" applyNumberFormat="1" applyFont="1" applyFill="1" applyBorder="1" applyAlignment="1">
      <alignment horizontal="center" vertical="center" wrapText="1"/>
    </xf>
    <xf numFmtId="0" fontId="8" fillId="15" borderId="21" xfId="0" applyFont="1" applyFill="1" applyBorder="1" applyAlignment="1">
      <alignment horizontal="center" vertical="center" wrapText="1"/>
    </xf>
    <xf numFmtId="0" fontId="10" fillId="15" borderId="36" xfId="0" applyFont="1" applyFill="1" applyBorder="1" applyAlignment="1">
      <alignment horizontal="center" vertical="center" wrapText="1"/>
    </xf>
    <xf numFmtId="0" fontId="10" fillId="15" borderId="35" xfId="0" applyFont="1" applyFill="1" applyBorder="1" applyAlignment="1">
      <alignment horizontal="center" vertical="center" wrapText="1"/>
    </xf>
    <xf numFmtId="9" fontId="10" fillId="15" borderId="35" xfId="0" applyNumberFormat="1" applyFont="1" applyFill="1" applyBorder="1" applyAlignment="1">
      <alignment horizontal="center" vertical="center" wrapText="1"/>
    </xf>
    <xf numFmtId="0" fontId="10" fillId="16" borderId="11" xfId="0" applyFont="1" applyFill="1" applyBorder="1" applyAlignment="1">
      <alignment horizontal="center" vertical="top" wrapText="1"/>
    </xf>
    <xf numFmtId="0" fontId="28" fillId="16" borderId="0" xfId="0" applyFont="1" applyFill="1" applyAlignment="1">
      <alignment horizontal="center" vertical="top" wrapText="1"/>
    </xf>
    <xf numFmtId="0" fontId="8" fillId="17" borderId="35" xfId="0" applyFont="1" applyFill="1" applyBorder="1" applyAlignment="1">
      <alignment horizontal="center" vertical="center" wrapText="1"/>
    </xf>
    <xf numFmtId="0" fontId="10" fillId="17" borderId="36" xfId="0" applyFont="1" applyFill="1" applyBorder="1" applyAlignment="1">
      <alignment horizontal="center" vertical="center" wrapText="1"/>
    </xf>
    <xf numFmtId="0" fontId="10" fillId="17" borderId="35" xfId="0" applyFont="1" applyFill="1" applyBorder="1" applyAlignment="1">
      <alignment horizontal="center" vertical="center" wrapText="1"/>
    </xf>
    <xf numFmtId="0" fontId="10" fillId="18" borderId="22" xfId="0" applyFont="1" applyFill="1" applyBorder="1" applyAlignment="1">
      <alignment horizontal="center" vertical="center" wrapText="1"/>
    </xf>
    <xf numFmtId="1" fontId="10" fillId="17" borderId="35" xfId="1" applyNumberFormat="1" applyFont="1" applyFill="1" applyBorder="1" applyAlignment="1">
      <alignment horizontal="center" vertical="center" wrapText="1"/>
    </xf>
    <xf numFmtId="0" fontId="10" fillId="17" borderId="35" xfId="1" applyNumberFormat="1" applyFont="1" applyFill="1" applyBorder="1" applyAlignment="1">
      <alignment horizontal="center" vertical="center" wrapText="1"/>
    </xf>
    <xf numFmtId="0" fontId="10" fillId="19" borderId="12" xfId="0" applyFont="1" applyFill="1" applyBorder="1" applyAlignment="1">
      <alignment vertical="center" wrapText="1"/>
    </xf>
    <xf numFmtId="0" fontId="10" fillId="19" borderId="12" xfId="0" applyFont="1" applyFill="1" applyBorder="1" applyAlignment="1">
      <alignment vertical="top" wrapText="1"/>
    </xf>
    <xf numFmtId="0" fontId="10" fillId="19" borderId="12" xfId="0" applyFont="1" applyFill="1" applyBorder="1" applyAlignment="1">
      <alignment horizontal="center" vertical="center" wrapText="1"/>
    </xf>
    <xf numFmtId="0" fontId="10" fillId="20" borderId="11" xfId="0" applyFont="1" applyFill="1" applyBorder="1" applyAlignment="1">
      <alignment horizontal="center" vertical="center" wrapText="1"/>
    </xf>
    <xf numFmtId="0" fontId="6" fillId="20" borderId="0" xfId="0" applyFont="1" applyFill="1" applyAlignment="1">
      <alignment horizontal="center" vertical="center" wrapText="1"/>
    </xf>
    <xf numFmtId="2" fontId="19" fillId="20" borderId="1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21" borderId="1" xfId="0" applyFont="1" applyFill="1" applyBorder="1" applyAlignment="1">
      <alignment horizontal="center" vertical="center" wrapText="1"/>
    </xf>
    <xf numFmtId="0" fontId="8" fillId="21" borderId="2" xfId="0" applyFont="1" applyFill="1" applyBorder="1" applyAlignment="1">
      <alignment horizontal="center" vertical="center" wrapText="1"/>
    </xf>
    <xf numFmtId="0" fontId="8" fillId="21" borderId="3" xfId="0" applyFont="1" applyFill="1" applyBorder="1" applyAlignment="1">
      <alignment horizontal="center" vertical="center" wrapText="1"/>
    </xf>
    <xf numFmtId="0" fontId="8" fillId="21" borderId="0" xfId="0" applyFont="1" applyFill="1" applyAlignment="1">
      <alignment horizontal="center" vertical="center" wrapText="1"/>
    </xf>
    <xf numFmtId="0" fontId="8" fillId="21" borderId="37" xfId="0" applyFont="1" applyFill="1" applyBorder="1" applyAlignment="1">
      <alignment horizontal="center" vertical="center" wrapText="1"/>
    </xf>
    <xf numFmtId="0" fontId="8" fillId="21" borderId="0" xfId="0" applyFont="1" applyFill="1" applyAlignment="1">
      <alignment horizontal="center" vertical="center" wrapText="1"/>
    </xf>
    <xf numFmtId="0" fontId="5" fillId="21" borderId="0" xfId="0" applyFont="1" applyFill="1" applyAlignment="1">
      <alignment horizontal="center" vertical="center" wrapText="1"/>
    </xf>
    <xf numFmtId="0" fontId="5" fillId="21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1" borderId="12" xfId="0" applyFont="1" applyFill="1" applyBorder="1" applyAlignment="1">
      <alignment vertical="center" wrapText="1"/>
    </xf>
    <xf numFmtId="0" fontId="8" fillId="21" borderId="12" xfId="0" applyFont="1" applyFill="1" applyBorder="1" applyAlignment="1">
      <alignment horizontal="left" vertical="center" wrapText="1"/>
    </xf>
    <xf numFmtId="0" fontId="10" fillId="21" borderId="12" xfId="0" applyFont="1" applyFill="1" applyBorder="1" applyAlignment="1">
      <alignment horizontal="center" vertical="center" wrapText="1"/>
    </xf>
    <xf numFmtId="0" fontId="10" fillId="21" borderId="12" xfId="0" applyFont="1" applyFill="1" applyBorder="1" applyAlignment="1">
      <alignment vertical="center" wrapText="1"/>
    </xf>
    <xf numFmtId="0" fontId="10" fillId="21" borderId="11" xfId="0" applyFont="1" applyFill="1" applyBorder="1" applyAlignment="1">
      <alignment vertical="top" wrapText="1"/>
    </xf>
    <xf numFmtId="0" fontId="6" fillId="21" borderId="0" xfId="0" applyFont="1" applyFill="1" applyAlignment="1">
      <alignment vertical="center" wrapText="1"/>
    </xf>
    <xf numFmtId="0" fontId="8" fillId="21" borderId="12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8" fillId="22" borderId="23" xfId="0" applyFont="1" applyFill="1" applyBorder="1" applyAlignment="1">
      <alignment horizontal="center" vertical="center" wrapText="1"/>
    </xf>
    <xf numFmtId="0" fontId="8" fillId="22" borderId="24" xfId="0" applyFont="1" applyFill="1" applyBorder="1" applyAlignment="1">
      <alignment horizontal="center" vertical="center" wrapText="1"/>
    </xf>
    <xf numFmtId="0" fontId="8" fillId="22" borderId="38" xfId="0" applyFont="1" applyFill="1" applyBorder="1" applyAlignment="1">
      <alignment horizontal="center" vertical="center" wrapText="1"/>
    </xf>
    <xf numFmtId="0" fontId="8" fillId="22" borderId="39" xfId="0" applyFont="1" applyFill="1" applyBorder="1" applyAlignment="1">
      <alignment horizontal="center" vertical="center" wrapText="1"/>
    </xf>
    <xf numFmtId="0" fontId="8" fillId="22" borderId="0" xfId="0" applyFont="1" applyFill="1" applyAlignment="1">
      <alignment horizontal="center" vertical="center" wrapText="1"/>
    </xf>
    <xf numFmtId="0" fontId="8" fillId="22" borderId="37" xfId="0" applyFont="1" applyFill="1" applyBorder="1" applyAlignment="1">
      <alignment horizontal="center" vertical="center" wrapText="1"/>
    </xf>
    <xf numFmtId="0" fontId="8" fillId="22" borderId="0" xfId="0" applyFont="1" applyFill="1" applyAlignment="1">
      <alignment horizontal="center" vertical="top" wrapText="1"/>
    </xf>
    <xf numFmtId="0" fontId="5" fillId="22" borderId="0" xfId="0" applyFont="1" applyFill="1" applyAlignment="1">
      <alignment horizontal="center" vertical="center" wrapText="1"/>
    </xf>
    <xf numFmtId="0" fontId="8" fillId="22" borderId="12" xfId="0" applyFont="1" applyFill="1" applyBorder="1" applyAlignment="1">
      <alignment horizontal="center" vertical="center" wrapText="1"/>
    </xf>
    <xf numFmtId="0" fontId="8" fillId="22" borderId="32" xfId="0" applyFont="1" applyFill="1" applyBorder="1" applyAlignment="1">
      <alignment vertical="center" wrapText="1"/>
    </xf>
    <xf numFmtId="0" fontId="8" fillId="22" borderId="32" xfId="0" applyFont="1" applyFill="1" applyBorder="1" applyAlignment="1">
      <alignment horizontal="left" vertical="center" wrapText="1"/>
    </xf>
    <xf numFmtId="0" fontId="8" fillId="22" borderId="40" xfId="0" applyFont="1" applyFill="1" applyBorder="1" applyAlignment="1">
      <alignment horizontal="left" vertical="center" wrapText="1"/>
    </xf>
    <xf numFmtId="0" fontId="10" fillId="22" borderId="32" xfId="0" applyFont="1" applyFill="1" applyBorder="1" applyAlignment="1">
      <alignment horizontal="center" vertical="center" wrapText="1"/>
    </xf>
    <xf numFmtId="0" fontId="10" fillId="22" borderId="12" xfId="0" applyFont="1" applyFill="1" applyBorder="1" applyAlignment="1">
      <alignment horizontal="center" vertical="center" wrapText="1"/>
    </xf>
    <xf numFmtId="0" fontId="10" fillId="22" borderId="12" xfId="0" applyFont="1" applyFill="1" applyBorder="1" applyAlignment="1">
      <alignment vertical="center" wrapText="1"/>
    </xf>
    <xf numFmtId="0" fontId="10" fillId="22" borderId="11" xfId="0" applyFont="1" applyFill="1" applyBorder="1" applyAlignment="1">
      <alignment vertical="top" wrapText="1"/>
    </xf>
    <xf numFmtId="0" fontId="6" fillId="22" borderId="0" xfId="0" applyFont="1" applyFill="1" applyAlignment="1">
      <alignment vertical="center" wrapText="1"/>
    </xf>
    <xf numFmtId="0" fontId="8" fillId="22" borderId="16" xfId="0" applyFont="1" applyFill="1" applyBorder="1" applyAlignment="1">
      <alignment vertical="center" wrapText="1"/>
    </xf>
    <xf numFmtId="0" fontId="8" fillId="22" borderId="16" xfId="0" applyFont="1" applyFill="1" applyBorder="1" applyAlignment="1">
      <alignment horizontal="left" vertical="center" wrapText="1"/>
    </xf>
    <xf numFmtId="0" fontId="8" fillId="22" borderId="20" xfId="0" applyFont="1" applyFill="1" applyBorder="1" applyAlignment="1">
      <alignment horizontal="left" vertical="center" wrapText="1"/>
    </xf>
    <xf numFmtId="0" fontId="10" fillId="22" borderId="16" xfId="0" applyFont="1" applyFill="1" applyBorder="1" applyAlignment="1">
      <alignment horizontal="center" vertical="center" wrapText="1"/>
    </xf>
    <xf numFmtId="0" fontId="6" fillId="22" borderId="0" xfId="0" applyFont="1" applyFill="1" applyAlignment="1">
      <alignment vertical="top" wrapText="1"/>
    </xf>
    <xf numFmtId="0" fontId="8" fillId="15" borderId="4" xfId="0" applyFont="1" applyFill="1" applyBorder="1" applyAlignment="1">
      <alignment horizontal="center" vertical="center" wrapText="1"/>
    </xf>
    <xf numFmtId="0" fontId="8" fillId="15" borderId="2" xfId="0" applyFont="1" applyFill="1" applyBorder="1" applyAlignment="1">
      <alignment horizontal="center" vertical="center" wrapText="1"/>
    </xf>
    <xf numFmtId="0" fontId="8" fillId="15" borderId="3" xfId="0" applyFont="1" applyFill="1" applyBorder="1" applyAlignment="1">
      <alignment horizontal="center" vertical="center" wrapText="1"/>
    </xf>
    <xf numFmtId="0" fontId="8" fillId="15" borderId="39" xfId="0" applyFont="1" applyFill="1" applyBorder="1" applyAlignment="1">
      <alignment horizontal="center" vertical="center" wrapText="1"/>
    </xf>
    <xf numFmtId="0" fontId="8" fillId="15" borderId="0" xfId="0" applyFont="1" applyFill="1" applyAlignment="1">
      <alignment horizontal="center" vertical="center" wrapText="1"/>
    </xf>
    <xf numFmtId="0" fontId="8" fillId="15" borderId="37" xfId="0" applyFont="1" applyFill="1" applyBorder="1" applyAlignment="1">
      <alignment horizontal="center" vertical="center" wrapText="1"/>
    </xf>
    <xf numFmtId="0" fontId="8" fillId="15" borderId="0" xfId="0" applyFont="1" applyFill="1" applyAlignment="1">
      <alignment horizontal="center" vertical="top" wrapText="1"/>
    </xf>
    <xf numFmtId="0" fontId="5" fillId="15" borderId="0" xfId="0" applyFont="1" applyFill="1" applyAlignment="1">
      <alignment horizontal="center" vertical="center" wrapText="1"/>
    </xf>
    <xf numFmtId="0" fontId="8" fillId="15" borderId="12" xfId="0" applyFont="1" applyFill="1" applyBorder="1" applyAlignment="1">
      <alignment horizontal="center" vertical="center" wrapText="1"/>
    </xf>
    <xf numFmtId="0" fontId="8" fillId="15" borderId="32" xfId="0" applyFont="1" applyFill="1" applyBorder="1" applyAlignment="1">
      <alignment vertical="center" wrapText="1"/>
    </xf>
    <xf numFmtId="0" fontId="8" fillId="15" borderId="12" xfId="0" applyFont="1" applyFill="1" applyBorder="1" applyAlignment="1">
      <alignment horizontal="left" vertical="center" wrapText="1"/>
    </xf>
    <xf numFmtId="0" fontId="10" fillId="15" borderId="12" xfId="0" applyFont="1" applyFill="1" applyBorder="1" applyAlignment="1">
      <alignment horizontal="center" vertical="center" wrapText="1"/>
    </xf>
    <xf numFmtId="0" fontId="10" fillId="15" borderId="12" xfId="0" applyFont="1" applyFill="1" applyBorder="1" applyAlignment="1">
      <alignment horizontal="left" vertical="center" wrapText="1"/>
    </xf>
    <xf numFmtId="0" fontId="10" fillId="15" borderId="11" xfId="0" applyFont="1" applyFill="1" applyBorder="1" applyAlignment="1">
      <alignment horizontal="left" vertical="top" wrapText="1"/>
    </xf>
    <xf numFmtId="0" fontId="6" fillId="15" borderId="0" xfId="0" applyFont="1" applyFill="1" applyAlignment="1">
      <alignment horizontal="left" vertical="center" wrapText="1"/>
    </xf>
    <xf numFmtId="0" fontId="8" fillId="15" borderId="16" xfId="0" applyFont="1" applyFill="1" applyBorder="1" applyAlignment="1">
      <alignment vertical="center" wrapText="1"/>
    </xf>
    <xf numFmtId="0" fontId="10" fillId="15" borderId="12" xfId="0" applyFont="1" applyFill="1" applyBorder="1" applyAlignment="1">
      <alignment horizontal="center" vertical="top" wrapText="1"/>
    </xf>
    <xf numFmtId="0" fontId="8" fillId="15" borderId="11" xfId="0" applyFont="1" applyFill="1" applyBorder="1" applyAlignment="1">
      <alignment horizontal="left" vertical="center" wrapText="1"/>
    </xf>
    <xf numFmtId="0" fontId="5" fillId="15" borderId="0" xfId="0" applyFont="1" applyFill="1" applyAlignment="1">
      <alignment horizontal="left" vertical="center" wrapText="1"/>
    </xf>
    <xf numFmtId="0" fontId="8" fillId="23" borderId="4" xfId="0" applyFont="1" applyFill="1" applyBorder="1" applyAlignment="1">
      <alignment horizontal="center" vertical="center" wrapText="1"/>
    </xf>
    <xf numFmtId="0" fontId="8" fillId="23" borderId="0" xfId="0" applyFont="1" applyFill="1" applyAlignment="1">
      <alignment horizontal="center" vertical="center" wrapText="1"/>
    </xf>
    <xf numFmtId="0" fontId="8" fillId="23" borderId="37" xfId="0" applyFont="1" applyFill="1" applyBorder="1" applyAlignment="1">
      <alignment horizontal="center" vertical="center" wrapText="1"/>
    </xf>
    <xf numFmtId="0" fontId="8" fillId="23" borderId="39" xfId="0" applyFont="1" applyFill="1" applyBorder="1" applyAlignment="1">
      <alignment horizontal="center" vertical="center" wrapText="1"/>
    </xf>
    <xf numFmtId="0" fontId="10" fillId="23" borderId="11" xfId="0" applyFont="1" applyFill="1" applyBorder="1" applyAlignment="1">
      <alignment vertical="center" wrapText="1"/>
    </xf>
    <xf numFmtId="0" fontId="6" fillId="23" borderId="0" xfId="0" applyFont="1" applyFill="1" applyAlignment="1">
      <alignment vertical="center" wrapText="1"/>
    </xf>
    <xf numFmtId="0" fontId="10" fillId="23" borderId="12" xfId="0" applyFont="1" applyFill="1" applyBorder="1" applyAlignment="1">
      <alignment vertical="center" wrapText="1"/>
    </xf>
    <xf numFmtId="0" fontId="8" fillId="23" borderId="32" xfId="0" applyFont="1" applyFill="1" applyBorder="1" applyAlignment="1">
      <alignment vertical="center" wrapText="1"/>
    </xf>
    <xf numFmtId="0" fontId="8" fillId="23" borderId="12" xfId="0" applyFont="1" applyFill="1" applyBorder="1" applyAlignment="1">
      <alignment horizontal="left" vertical="center" wrapText="1"/>
    </xf>
    <xf numFmtId="0" fontId="10" fillId="23" borderId="12" xfId="0" applyFont="1" applyFill="1" applyBorder="1" applyAlignment="1">
      <alignment horizontal="center" vertical="center" wrapText="1"/>
    </xf>
    <xf numFmtId="0" fontId="8" fillId="23" borderId="0" xfId="0" applyFont="1" applyFill="1" applyAlignment="1">
      <alignment horizontal="left" vertical="center" wrapText="1"/>
    </xf>
    <xf numFmtId="0" fontId="5" fillId="23" borderId="0" xfId="0" applyFont="1" applyFill="1" applyAlignment="1">
      <alignment horizontal="left" vertical="center" wrapText="1"/>
    </xf>
    <xf numFmtId="0" fontId="8" fillId="23" borderId="12" xfId="0" applyFont="1" applyFill="1" applyBorder="1" applyAlignment="1">
      <alignment horizontal="center" vertical="center" wrapText="1"/>
    </xf>
    <xf numFmtId="0" fontId="8" fillId="23" borderId="12" xfId="0" applyFont="1" applyFill="1" applyBorder="1" applyAlignment="1">
      <alignment vertical="center" wrapText="1"/>
    </xf>
    <xf numFmtId="0" fontId="10" fillId="23" borderId="12" xfId="0" applyFont="1" applyFill="1" applyBorder="1" applyAlignment="1">
      <alignment horizontal="center" vertical="top" wrapText="1"/>
    </xf>
    <xf numFmtId="0" fontId="8" fillId="23" borderId="11" xfId="0" applyFont="1" applyFill="1" applyBorder="1" applyAlignment="1">
      <alignment vertical="center" wrapText="1"/>
    </xf>
    <xf numFmtId="0" fontId="5" fillId="23" borderId="0" xfId="0" applyFont="1" applyFill="1" applyAlignment="1">
      <alignment vertical="center" wrapText="1"/>
    </xf>
    <xf numFmtId="0" fontId="6" fillId="0" borderId="0" xfId="0" applyFont="1"/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/>
    <xf numFmtId="0" fontId="5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9" fillId="3" borderId="0" xfId="0" applyFont="1" applyFill="1" applyAlignment="1">
      <alignment horizont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730260</xdr:colOff>
      <xdr:row>58</xdr:row>
      <xdr:rowOff>0</xdr:rowOff>
    </xdr:from>
    <xdr:to>
      <xdr:col>21</xdr:col>
      <xdr:colOff>735783</xdr:colOff>
      <xdr:row>60</xdr:row>
      <xdr:rowOff>135652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49053AD2-2145-4DD0-94A3-1ACE0F690AD7}"/>
            </a:ext>
          </a:extLst>
        </xdr:cNvPr>
        <xdr:cNvSpPr/>
      </xdr:nvSpPr>
      <xdr:spPr>
        <a:xfrm>
          <a:off x="38239710" y="77952600"/>
          <a:ext cx="2291523" cy="516652"/>
        </a:xfrm>
        <a:prstGeom prst="roundRect">
          <a:avLst>
            <a:gd name="adj" fmla="val 16667"/>
          </a:avLst>
        </a:prstGeom>
        <a:noFill/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/>
      </xdr:style>
      <xdr:txBody>
        <a:bodyPr lIns="90000" tIns="45000" rIns="90000" bIns="45000" anchor="ctr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3300"/>
              </a:solidFill>
              <a:latin typeface="Calibri" panose="020F0502020204030204"/>
            </a:rPr>
            <a:t>REGRESAR A PRESENTACIÓN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1A154-00D6-4157-91B5-0DB4F8DC7AD6}">
  <dimension ref="A1:Z57"/>
  <sheetViews>
    <sheetView tabSelected="1" zoomScale="69" zoomScaleNormal="69" workbookViewId="0">
      <selection activeCell="B3" sqref="B3:T3"/>
    </sheetView>
  </sheetViews>
  <sheetFormatPr baseColWidth="10" defaultRowHeight="15" x14ac:dyDescent="0.25"/>
  <cols>
    <col min="1" max="1" width="2.28515625" style="86" customWidth="1"/>
    <col min="2" max="2" width="27.28515625" style="86" customWidth="1"/>
    <col min="3" max="3" width="39.28515625" style="86" customWidth="1"/>
    <col min="4" max="4" width="55" style="86" customWidth="1"/>
    <col min="5" max="5" width="25.28515625" style="86" customWidth="1"/>
    <col min="6" max="6" width="35.5703125" style="86" customWidth="1"/>
    <col min="7" max="7" width="30.85546875" style="86" customWidth="1"/>
    <col min="8" max="8" width="33.85546875" style="86" customWidth="1"/>
    <col min="9" max="9" width="60.28515625" style="86" customWidth="1"/>
    <col min="10" max="10" width="28" style="86" customWidth="1"/>
    <col min="11" max="12" width="23.28515625" style="86" customWidth="1"/>
    <col min="13" max="13" width="34.28515625" style="86" customWidth="1"/>
    <col min="14" max="16" width="23.42578125" style="86" customWidth="1"/>
    <col min="17" max="17" width="33.7109375" style="86" customWidth="1"/>
    <col min="18" max="18" width="40" style="86" customWidth="1"/>
    <col min="19" max="19" width="54.5703125" style="86" customWidth="1"/>
    <col min="20" max="20" width="50.7109375" style="86" customWidth="1"/>
    <col min="21" max="21" width="159.42578125" style="86" customWidth="1"/>
    <col min="22" max="22" width="20" style="86" hidden="1" customWidth="1"/>
    <col min="23" max="23" width="55.28515625" style="86" customWidth="1"/>
    <col min="24" max="24" width="52.85546875" style="86" customWidth="1"/>
    <col min="25" max="25" width="48.5703125" style="86" customWidth="1"/>
    <col min="26" max="26" width="55.85546875" style="86" customWidth="1"/>
  </cols>
  <sheetData>
    <row r="1" spans="1:26" ht="15.75" thickBot="1" x14ac:dyDescent="0.3">
      <c r="A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3"/>
      <c r="U1"/>
      <c r="V1"/>
      <c r="W1"/>
      <c r="X1"/>
      <c r="Y1"/>
      <c r="Z1"/>
    </row>
    <row r="2" spans="1:26" ht="34.5" thickBot="1" x14ac:dyDescent="0.3">
      <c r="A2"/>
      <c r="B2" s="4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  <c r="U2" s="7"/>
      <c r="V2" s="7"/>
      <c r="W2" s="7"/>
      <c r="X2" s="7"/>
      <c r="Y2" s="7"/>
      <c r="Z2"/>
    </row>
    <row r="3" spans="1:26" ht="29.25" thickBot="1" x14ac:dyDescent="0.3">
      <c r="A3"/>
      <c r="B3" s="8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11"/>
      <c r="V3" s="11"/>
      <c r="W3" s="11"/>
      <c r="X3" s="11"/>
      <c r="Y3" s="11"/>
      <c r="Z3"/>
    </row>
    <row r="4" spans="1:26" ht="23.25" x14ac:dyDescent="0.25">
      <c r="A4"/>
      <c r="B4" s="12" t="s">
        <v>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3"/>
      <c r="V4" s="13"/>
      <c r="W4" s="13"/>
      <c r="X4" s="13"/>
      <c r="Y4" s="13"/>
      <c r="Z4"/>
    </row>
    <row r="5" spans="1:26" ht="23.25" x14ac:dyDescent="0.25">
      <c r="A5"/>
      <c r="B5" s="14" t="s">
        <v>3</v>
      </c>
      <c r="C5" s="15"/>
      <c r="D5" s="15"/>
      <c r="E5" s="15"/>
      <c r="F5" s="16"/>
      <c r="G5" s="17" t="s">
        <v>4</v>
      </c>
      <c r="H5" s="15"/>
      <c r="I5" s="15"/>
      <c r="J5" s="15"/>
      <c r="K5" s="15"/>
      <c r="L5" s="16"/>
      <c r="M5" s="18" t="s">
        <v>5</v>
      </c>
      <c r="N5" s="19" t="s">
        <v>6</v>
      </c>
      <c r="O5" s="20"/>
      <c r="P5" s="20"/>
      <c r="Q5" s="20"/>
      <c r="R5" s="20"/>
      <c r="S5" s="20"/>
      <c r="T5" s="21"/>
      <c r="U5" s="22"/>
      <c r="V5" s="22"/>
      <c r="W5" s="22"/>
      <c r="X5" s="22"/>
      <c r="Y5" s="22"/>
      <c r="Z5"/>
    </row>
    <row r="6" spans="1:26" ht="23.25" x14ac:dyDescent="0.25">
      <c r="A6"/>
      <c r="B6" s="23" t="s">
        <v>7</v>
      </c>
      <c r="C6" s="24"/>
      <c r="D6" s="24"/>
      <c r="E6" s="24"/>
      <c r="F6" s="25"/>
      <c r="G6" s="26" t="s">
        <v>8</v>
      </c>
      <c r="H6" s="26"/>
      <c r="I6" s="26"/>
      <c r="J6" s="26"/>
      <c r="K6" s="26"/>
      <c r="L6" s="26"/>
      <c r="M6" s="27">
        <v>2020</v>
      </c>
      <c r="N6" s="28"/>
      <c r="O6" s="29"/>
      <c r="P6" s="29"/>
      <c r="Q6" s="29"/>
      <c r="R6" s="29"/>
      <c r="S6" s="29"/>
      <c r="T6" s="30"/>
      <c r="U6" s="31"/>
      <c r="V6" s="31"/>
      <c r="W6" s="31"/>
      <c r="X6" s="31"/>
      <c r="Y6" s="31"/>
      <c r="Z6"/>
    </row>
    <row r="7" spans="1:26" ht="23.25" x14ac:dyDescent="0.25">
      <c r="A7"/>
      <c r="B7" s="32" t="s">
        <v>9</v>
      </c>
      <c r="C7" s="32"/>
      <c r="D7" s="32"/>
      <c r="E7" s="32"/>
      <c r="F7" s="32"/>
      <c r="G7" s="32" t="s">
        <v>10</v>
      </c>
      <c r="H7" s="32"/>
      <c r="I7" s="32"/>
      <c r="J7" s="32"/>
      <c r="K7" s="32"/>
      <c r="L7" s="32"/>
      <c r="M7" s="33" t="s">
        <v>11</v>
      </c>
      <c r="N7" s="33"/>
      <c r="O7" s="33"/>
      <c r="P7" s="33"/>
      <c r="Q7" s="33"/>
      <c r="R7" s="33"/>
      <c r="S7" s="33"/>
      <c r="T7" s="33"/>
      <c r="U7" s="22"/>
      <c r="V7" s="22"/>
      <c r="W7" s="22"/>
      <c r="X7" s="22"/>
      <c r="Y7" s="22"/>
      <c r="Z7"/>
    </row>
    <row r="8" spans="1:26" ht="24" thickBot="1" x14ac:dyDescent="0.3">
      <c r="A8"/>
      <c r="B8" s="34"/>
      <c r="C8" s="35"/>
      <c r="D8" s="35"/>
      <c r="E8" s="35"/>
      <c r="F8" s="36"/>
      <c r="G8" s="37"/>
      <c r="H8" s="38"/>
      <c r="I8" s="38"/>
      <c r="J8" s="38"/>
      <c r="K8" s="38"/>
      <c r="L8" s="39"/>
      <c r="M8" s="40"/>
      <c r="N8" s="41"/>
      <c r="O8" s="41"/>
      <c r="P8" s="41"/>
      <c r="Q8" s="41"/>
      <c r="R8" s="41"/>
      <c r="S8" s="41"/>
      <c r="T8" s="42"/>
      <c r="U8" s="43"/>
      <c r="V8" s="43"/>
      <c r="W8" s="43"/>
      <c r="X8" s="43"/>
      <c r="Y8" s="43"/>
      <c r="Z8"/>
    </row>
    <row r="9" spans="1:26" ht="23.25" x14ac:dyDescent="0.25">
      <c r="A9"/>
      <c r="B9" s="44" t="s">
        <v>12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13"/>
      <c r="V9" s="13"/>
      <c r="W9" s="13"/>
      <c r="X9" s="13"/>
      <c r="Y9" s="13"/>
      <c r="Z9"/>
    </row>
    <row r="10" spans="1:26" ht="23.25" x14ac:dyDescent="0.25">
      <c r="A10"/>
      <c r="B10" s="45" t="s">
        <v>13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13"/>
      <c r="V10" s="13"/>
      <c r="W10" s="13"/>
      <c r="X10" s="13"/>
      <c r="Y10" s="13"/>
      <c r="Z10"/>
    </row>
    <row r="11" spans="1:26" ht="28.5" x14ac:dyDescent="0.25">
      <c r="A11"/>
      <c r="B11" s="46" t="s">
        <v>14</v>
      </c>
      <c r="C11" s="47"/>
      <c r="D11" s="47"/>
      <c r="E11" s="48"/>
      <c r="F11" s="49" t="s">
        <v>15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1"/>
      <c r="U11" s="52"/>
      <c r="V11" s="52"/>
      <c r="W11" s="52"/>
      <c r="X11" s="52"/>
      <c r="Y11" s="52"/>
      <c r="Z11"/>
    </row>
    <row r="12" spans="1:26" ht="29.25" thickBot="1" x14ac:dyDescent="0.3">
      <c r="A12"/>
      <c r="B12" s="53" t="s">
        <v>16</v>
      </c>
      <c r="C12" s="54"/>
      <c r="D12" s="54"/>
      <c r="E12" s="55"/>
      <c r="F12" s="56" t="s">
        <v>17</v>
      </c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8"/>
      <c r="U12" s="52"/>
      <c r="V12" s="52"/>
      <c r="W12" s="52"/>
      <c r="X12" s="52"/>
      <c r="Y12" s="52"/>
      <c r="Z12"/>
    </row>
    <row r="13" spans="1:26" ht="28.5" x14ac:dyDescent="0.25">
      <c r="A13"/>
      <c r="B13" s="59" t="s">
        <v>12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13"/>
      <c r="V13" s="13"/>
      <c r="W13" s="13"/>
      <c r="X13" s="13"/>
      <c r="Y13" s="13"/>
      <c r="Z13"/>
    </row>
    <row r="14" spans="1:26" ht="28.5" x14ac:dyDescent="0.25">
      <c r="A14"/>
      <c r="B14" s="60" t="s">
        <v>18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13"/>
      <c r="V14" s="13"/>
      <c r="W14" s="13"/>
      <c r="X14" s="13"/>
      <c r="Y14" s="13"/>
      <c r="Z14"/>
    </row>
    <row r="15" spans="1:26" ht="31.5" x14ac:dyDescent="0.25">
      <c r="A15"/>
      <c r="B15" s="61" t="s">
        <v>14</v>
      </c>
      <c r="C15" s="61"/>
      <c r="D15" s="61"/>
      <c r="E15" s="61"/>
      <c r="F15" s="62" t="s">
        <v>19</v>
      </c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4"/>
      <c r="U15" s="52"/>
      <c r="V15" s="52"/>
      <c r="W15" s="52"/>
      <c r="X15" s="52"/>
      <c r="Y15" s="52"/>
      <c r="Z15"/>
    </row>
    <row r="16" spans="1:26" ht="31.5" x14ac:dyDescent="0.25">
      <c r="A16"/>
      <c r="B16" s="61" t="s">
        <v>16</v>
      </c>
      <c r="C16" s="61"/>
      <c r="D16" s="61"/>
      <c r="E16" s="61"/>
      <c r="F16" s="65" t="s">
        <v>20</v>
      </c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7"/>
      <c r="U16" s="68"/>
      <c r="V16" s="68"/>
      <c r="W16" s="68"/>
      <c r="X16" s="68"/>
      <c r="Y16" s="68"/>
      <c r="Z16"/>
    </row>
    <row r="17" spans="1:26" ht="32.25" thickBot="1" x14ac:dyDescent="0.3">
      <c r="A17"/>
      <c r="B17" s="69" t="s">
        <v>21</v>
      </c>
      <c r="C17" s="70"/>
      <c r="D17" s="70"/>
      <c r="E17" s="71"/>
      <c r="F17" s="72" t="s">
        <v>22</v>
      </c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4"/>
      <c r="U17" s="68"/>
      <c r="V17" s="68"/>
      <c r="W17" s="68"/>
      <c r="X17" s="68"/>
      <c r="Y17" s="68"/>
      <c r="Z17"/>
    </row>
    <row r="18" spans="1:26" ht="31.5" x14ac:dyDescent="0.25">
      <c r="A18"/>
      <c r="B18" s="75" t="s">
        <v>12</v>
      </c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13"/>
      <c r="V18" s="13"/>
      <c r="W18" s="13"/>
      <c r="X18" s="13"/>
      <c r="Y18" s="13"/>
      <c r="Z18"/>
    </row>
    <row r="19" spans="1:26" ht="31.5" x14ac:dyDescent="0.25">
      <c r="A19"/>
      <c r="B19" s="76" t="s">
        <v>23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13"/>
      <c r="V19" s="13"/>
      <c r="W19" s="13"/>
      <c r="X19" s="13"/>
      <c r="Y19" s="13"/>
      <c r="Z19"/>
    </row>
    <row r="20" spans="1:26" ht="31.5" x14ac:dyDescent="0.25">
      <c r="A20"/>
      <c r="B20" s="77" t="s">
        <v>14</v>
      </c>
      <c r="C20" s="78"/>
      <c r="D20" s="78"/>
      <c r="E20" s="79"/>
      <c r="F20" s="62" t="s">
        <v>24</v>
      </c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4"/>
      <c r="U20" s="52"/>
      <c r="V20" s="52"/>
      <c r="W20" s="52"/>
      <c r="X20" s="52"/>
      <c r="Y20" s="52"/>
      <c r="Z20"/>
    </row>
    <row r="21" spans="1:26" ht="31.5" x14ac:dyDescent="0.25">
      <c r="A21"/>
      <c r="B21" s="77" t="s">
        <v>16</v>
      </c>
      <c r="C21" s="78"/>
      <c r="D21" s="78"/>
      <c r="E21" s="79"/>
      <c r="F21" s="62" t="s">
        <v>25</v>
      </c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4"/>
      <c r="U21" s="52"/>
      <c r="V21" s="52"/>
      <c r="W21" s="52"/>
      <c r="X21" s="52"/>
      <c r="Y21" s="52"/>
      <c r="Z21"/>
    </row>
    <row r="22" spans="1:26" ht="31.5" x14ac:dyDescent="0.5">
      <c r="A22"/>
      <c r="B22" s="77" t="s">
        <v>26</v>
      </c>
      <c r="C22" s="78"/>
      <c r="D22" s="78"/>
      <c r="E22" s="79"/>
      <c r="F22" s="80" t="s">
        <v>27</v>
      </c>
      <c r="G22" s="80" t="s">
        <v>28</v>
      </c>
      <c r="H22" s="80" t="s">
        <v>29</v>
      </c>
      <c r="I22" s="80" t="s">
        <v>30</v>
      </c>
      <c r="J22" s="81"/>
      <c r="K22" s="81"/>
      <c r="L22" s="81"/>
      <c r="M22" s="80"/>
      <c r="N22" s="80"/>
      <c r="O22" s="80"/>
      <c r="P22" s="81"/>
      <c r="Q22" s="80"/>
      <c r="R22" s="81"/>
      <c r="S22" s="81"/>
      <c r="T22" s="82"/>
      <c r="U22" s="83"/>
      <c r="V22" s="83"/>
      <c r="W22" s="83"/>
      <c r="X22" s="83"/>
      <c r="Y22" s="83"/>
      <c r="Z22"/>
    </row>
    <row r="23" spans="1:26" ht="32.25" thickBot="1" x14ac:dyDescent="0.55000000000000004">
      <c r="A23"/>
      <c r="B23" s="77" t="s">
        <v>31</v>
      </c>
      <c r="C23" s="78"/>
      <c r="D23" s="78"/>
      <c r="E23" s="79"/>
      <c r="F23" s="84" t="s">
        <v>32</v>
      </c>
      <c r="G23" s="84" t="s">
        <v>33</v>
      </c>
      <c r="H23" s="84" t="s">
        <v>34</v>
      </c>
      <c r="I23" s="84" t="s">
        <v>35</v>
      </c>
      <c r="J23" s="84" t="s">
        <v>36</v>
      </c>
      <c r="K23" s="84" t="s">
        <v>37</v>
      </c>
      <c r="L23" s="84" t="s">
        <v>38</v>
      </c>
      <c r="M23" s="85" t="s">
        <v>39</v>
      </c>
      <c r="N23" s="85" t="s">
        <v>40</v>
      </c>
      <c r="O23" s="85"/>
      <c r="P23" s="85"/>
      <c r="Q23" s="81"/>
      <c r="R23" s="81"/>
      <c r="S23" s="81"/>
      <c r="T23" s="81"/>
      <c r="Z23"/>
    </row>
    <row r="24" spans="1:26" ht="29.25" thickBot="1" x14ac:dyDescent="0.3">
      <c r="A24"/>
      <c r="B24" s="11"/>
      <c r="C24" s="11"/>
      <c r="D24" s="11"/>
      <c r="E24" s="11"/>
      <c r="F24" s="11"/>
      <c r="G24" s="87"/>
      <c r="H24" s="87"/>
      <c r="I24" s="87"/>
      <c r="J24" s="87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9"/>
      <c r="V24" s="89"/>
      <c r="W24" s="89"/>
      <c r="X24" s="89"/>
      <c r="Y24" s="89"/>
      <c r="Z24"/>
    </row>
    <row r="25" spans="1:26" ht="19.5" thickBot="1" x14ac:dyDescent="0.3">
      <c r="A25" s="90"/>
      <c r="B25" s="91" t="s">
        <v>41</v>
      </c>
      <c r="C25" s="91"/>
      <c r="D25" s="91"/>
      <c r="E25" s="92" t="s">
        <v>42</v>
      </c>
      <c r="F25" s="92" t="s">
        <v>43</v>
      </c>
      <c r="G25" s="91" t="s">
        <v>44</v>
      </c>
      <c r="H25" s="91"/>
      <c r="I25" s="91"/>
      <c r="J25" s="91"/>
      <c r="K25" s="91"/>
      <c r="L25" s="91"/>
      <c r="M25" s="93" t="s">
        <v>45</v>
      </c>
      <c r="N25" s="94"/>
      <c r="O25" s="93" t="s">
        <v>46</v>
      </c>
      <c r="P25" s="95"/>
      <c r="Q25" s="94"/>
      <c r="R25" s="96" t="s">
        <v>47</v>
      </c>
      <c r="S25" s="96" t="s">
        <v>48</v>
      </c>
      <c r="T25" s="96" t="s">
        <v>49</v>
      </c>
      <c r="U25" s="97" t="s">
        <v>50</v>
      </c>
      <c r="V25" s="98"/>
      <c r="W25" s="99" t="s">
        <v>51</v>
      </c>
      <c r="X25" s="99" t="s">
        <v>52</v>
      </c>
      <c r="Y25" s="99" t="s">
        <v>53</v>
      </c>
      <c r="Z25" s="99" t="s">
        <v>54</v>
      </c>
    </row>
    <row r="26" spans="1:26" ht="38.25" thickBot="1" x14ac:dyDescent="0.3">
      <c r="A26" s="90"/>
      <c r="B26" s="91"/>
      <c r="C26" s="91"/>
      <c r="D26" s="91"/>
      <c r="E26" s="100"/>
      <c r="F26" s="101"/>
      <c r="G26" s="102" t="s">
        <v>55</v>
      </c>
      <c r="H26" s="102" t="s">
        <v>56</v>
      </c>
      <c r="I26" s="102" t="s">
        <v>57</v>
      </c>
      <c r="J26" s="103" t="s">
        <v>58</v>
      </c>
      <c r="K26" s="102" t="s">
        <v>59</v>
      </c>
      <c r="L26" s="102" t="s">
        <v>60</v>
      </c>
      <c r="M26" s="104" t="s">
        <v>61</v>
      </c>
      <c r="N26" s="104" t="s">
        <v>62</v>
      </c>
      <c r="O26" s="105" t="s">
        <v>63</v>
      </c>
      <c r="P26" s="105" t="s">
        <v>64</v>
      </c>
      <c r="Q26" s="106" t="s">
        <v>65</v>
      </c>
      <c r="R26" s="107"/>
      <c r="S26" s="107"/>
      <c r="T26" s="107"/>
      <c r="U26" s="108"/>
      <c r="V26" s="98"/>
      <c r="W26" s="109"/>
      <c r="X26" s="109"/>
      <c r="Y26" s="109" t="s">
        <v>52</v>
      </c>
      <c r="Z26" s="109" t="s">
        <v>52</v>
      </c>
    </row>
    <row r="27" spans="1:26" ht="347.25" thickBot="1" x14ac:dyDescent="0.3">
      <c r="B27" s="110" t="s">
        <v>66</v>
      </c>
      <c r="C27" s="111" t="s">
        <v>67</v>
      </c>
      <c r="D27" s="112"/>
      <c r="E27" s="113" t="s">
        <v>68</v>
      </c>
      <c r="F27" s="114"/>
      <c r="G27" s="115" t="s">
        <v>69</v>
      </c>
      <c r="H27" s="115" t="s">
        <v>70</v>
      </c>
      <c r="I27" s="116" t="s">
        <v>71</v>
      </c>
      <c r="J27" s="116" t="s">
        <v>72</v>
      </c>
      <c r="K27" s="116" t="s">
        <v>73</v>
      </c>
      <c r="L27" s="116" t="s">
        <v>74</v>
      </c>
      <c r="M27" s="116" t="s">
        <v>75</v>
      </c>
      <c r="N27" s="116" t="s">
        <v>75</v>
      </c>
      <c r="O27" s="117">
        <v>7177</v>
      </c>
      <c r="P27" s="117">
        <v>596872</v>
      </c>
      <c r="Q27" s="118">
        <v>1.2E-2</v>
      </c>
      <c r="R27" s="119" t="s">
        <v>76</v>
      </c>
      <c r="S27" s="119" t="s">
        <v>77</v>
      </c>
      <c r="T27" s="119" t="s">
        <v>78</v>
      </c>
      <c r="U27" s="120" t="s">
        <v>79</v>
      </c>
      <c r="V27" s="43"/>
      <c r="W27" s="121">
        <f>1620/596872*100</f>
        <v>0.27141497674543286</v>
      </c>
      <c r="X27" s="121">
        <f>1764/596872*100</f>
        <v>0.29554075245613803</v>
      </c>
      <c r="Y27" s="121">
        <f>(1764+166)/596872*100</f>
        <v>0.32335241056708974</v>
      </c>
      <c r="Z27" s="121">
        <f>(1764+166+234)/596872*100</f>
        <v>0.36255679609698566</v>
      </c>
    </row>
    <row r="28" spans="1:26" ht="409.6" thickBot="1" x14ac:dyDescent="0.3">
      <c r="B28" s="110" t="s">
        <v>80</v>
      </c>
      <c r="C28" s="122" t="s">
        <v>81</v>
      </c>
      <c r="D28" s="122"/>
      <c r="E28" s="113" t="s">
        <v>68</v>
      </c>
      <c r="F28" s="114"/>
      <c r="G28" s="115" t="s">
        <v>82</v>
      </c>
      <c r="H28" s="119" t="s">
        <v>83</v>
      </c>
      <c r="I28" s="116" t="s">
        <v>84</v>
      </c>
      <c r="J28" s="116" t="s">
        <v>72</v>
      </c>
      <c r="K28" s="116" t="s">
        <v>73</v>
      </c>
      <c r="L28" s="116" t="s">
        <v>74</v>
      </c>
      <c r="M28" s="116" t="s">
        <v>75</v>
      </c>
      <c r="N28" s="116" t="s">
        <v>75</v>
      </c>
      <c r="O28" s="123">
        <v>833</v>
      </c>
      <c r="P28" s="123">
        <v>7177</v>
      </c>
      <c r="Q28" s="124">
        <v>0.12</v>
      </c>
      <c r="R28" s="119" t="s">
        <v>85</v>
      </c>
      <c r="S28" s="119" t="s">
        <v>85</v>
      </c>
      <c r="T28" s="116" t="s">
        <v>86</v>
      </c>
      <c r="U28" s="125" t="s">
        <v>87</v>
      </c>
      <c r="V28" s="126"/>
      <c r="W28" s="121">
        <f>51/7177*100</f>
        <v>0.71060331614880867</v>
      </c>
      <c r="X28" s="121">
        <f>72/7177*100</f>
        <v>1.0032046816218476</v>
      </c>
      <c r="Y28" s="121">
        <f>(72+17)/7177*100</f>
        <v>1.2400724536714505</v>
      </c>
      <c r="Z28" s="121">
        <f>(72+17+25)/7177*100</f>
        <v>1.5884074125679253</v>
      </c>
    </row>
    <row r="29" spans="1:26" ht="315" x14ac:dyDescent="0.25">
      <c r="B29" s="127" t="s">
        <v>88</v>
      </c>
      <c r="C29" s="128" t="s">
        <v>89</v>
      </c>
      <c r="D29" s="128" t="s">
        <v>90</v>
      </c>
      <c r="E29" s="129" t="s">
        <v>91</v>
      </c>
      <c r="F29" s="130" t="s">
        <v>92</v>
      </c>
      <c r="G29" s="130" t="s">
        <v>93</v>
      </c>
      <c r="H29" s="131" t="s">
        <v>94</v>
      </c>
      <c r="I29" s="131" t="s">
        <v>95</v>
      </c>
      <c r="J29" s="131" t="s">
        <v>96</v>
      </c>
      <c r="K29" s="131" t="s">
        <v>73</v>
      </c>
      <c r="L29" s="131" t="s">
        <v>97</v>
      </c>
      <c r="M29" s="132">
        <v>2019</v>
      </c>
      <c r="N29" s="132">
        <v>39618</v>
      </c>
      <c r="O29" s="132">
        <v>44911</v>
      </c>
      <c r="P29" s="132">
        <v>44911</v>
      </c>
      <c r="Q29" s="133" t="s">
        <v>98</v>
      </c>
      <c r="R29" s="130" t="s">
        <v>99</v>
      </c>
      <c r="S29" s="130" t="s">
        <v>99</v>
      </c>
      <c r="T29" s="130" t="s">
        <v>100</v>
      </c>
      <c r="U29" s="134" t="s">
        <v>101</v>
      </c>
      <c r="V29" s="135"/>
      <c r="W29" s="136">
        <f>7995/44911*100</f>
        <v>17.801874819086638</v>
      </c>
      <c r="X29" s="136">
        <f>10207/44911*100</f>
        <v>22.72717151700029</v>
      </c>
      <c r="Y29" s="136">
        <f>(10207+2125)/44911*100</f>
        <v>27.458751753467968</v>
      </c>
      <c r="Z29" s="136">
        <f>(10207+2125+2824)/44911*100</f>
        <v>33.746743559484315</v>
      </c>
    </row>
    <row r="30" spans="1:26" ht="315" x14ac:dyDescent="0.25">
      <c r="B30" s="137"/>
      <c r="C30" s="138"/>
      <c r="D30" s="138"/>
      <c r="E30" s="130" t="s">
        <v>91</v>
      </c>
      <c r="F30" s="130" t="s">
        <v>102</v>
      </c>
      <c r="G30" s="130" t="s">
        <v>103</v>
      </c>
      <c r="H30" s="131" t="s">
        <v>104</v>
      </c>
      <c r="I30" s="131" t="s">
        <v>105</v>
      </c>
      <c r="J30" s="131" t="s">
        <v>96</v>
      </c>
      <c r="K30" s="131" t="s">
        <v>73</v>
      </c>
      <c r="L30" s="131" t="s">
        <v>97</v>
      </c>
      <c r="M30" s="132">
        <v>2019</v>
      </c>
      <c r="N30" s="132">
        <v>1196</v>
      </c>
      <c r="O30" s="132">
        <v>1696</v>
      </c>
      <c r="P30" s="132">
        <v>1696</v>
      </c>
      <c r="Q30" s="133" t="s">
        <v>106</v>
      </c>
      <c r="R30" s="130" t="s">
        <v>99</v>
      </c>
      <c r="S30" s="130" t="s">
        <v>99</v>
      </c>
      <c r="T30" s="130" t="s">
        <v>100</v>
      </c>
      <c r="U30" s="139" t="s">
        <v>107</v>
      </c>
      <c r="V30" s="140"/>
      <c r="W30" s="136">
        <f>627/1696*100</f>
        <v>36.969339622641513</v>
      </c>
      <c r="X30" s="136">
        <f>686/1696*100</f>
        <v>40.448113207547173</v>
      </c>
      <c r="Y30" s="136">
        <f>(686+70)/1696*100</f>
        <v>44.575471698113205</v>
      </c>
      <c r="Z30" s="136">
        <f>(686+70+113)/1696*100</f>
        <v>51.238207547169814</v>
      </c>
    </row>
    <row r="31" spans="1:26" ht="346.5" x14ac:dyDescent="0.25">
      <c r="A31"/>
      <c r="B31" s="137"/>
      <c r="C31" s="141" t="s">
        <v>108</v>
      </c>
      <c r="D31" s="142" t="s">
        <v>109</v>
      </c>
      <c r="E31" s="143" t="s">
        <v>91</v>
      </c>
      <c r="F31" s="143" t="s">
        <v>110</v>
      </c>
      <c r="G31" s="144" t="s">
        <v>111</v>
      </c>
      <c r="H31" s="144" t="s">
        <v>112</v>
      </c>
      <c r="I31" s="144" t="s">
        <v>113</v>
      </c>
      <c r="J31" s="144" t="s">
        <v>96</v>
      </c>
      <c r="K31" s="144" t="s">
        <v>73</v>
      </c>
      <c r="L31" s="144" t="s">
        <v>97</v>
      </c>
      <c r="M31" s="144">
        <v>2019</v>
      </c>
      <c r="N31" s="145">
        <v>9070</v>
      </c>
      <c r="O31" s="145">
        <v>9070</v>
      </c>
      <c r="P31" s="145">
        <v>9070</v>
      </c>
      <c r="Q31" s="146" t="s">
        <v>114</v>
      </c>
      <c r="R31" s="147" t="s">
        <v>115</v>
      </c>
      <c r="S31" s="147" t="s">
        <v>115</v>
      </c>
      <c r="T31" s="147" t="s">
        <v>100</v>
      </c>
      <c r="U31" s="148" t="s">
        <v>116</v>
      </c>
      <c r="V31" s="149"/>
      <c r="W31" s="150">
        <f>1639/9070*100</f>
        <v>18.070562293274531</v>
      </c>
      <c r="X31" s="150">
        <f>1716/9070*100</f>
        <v>18.919514884233738</v>
      </c>
      <c r="Y31" s="150">
        <f>(1716+124)/9070*100</f>
        <v>20.286659316427784</v>
      </c>
      <c r="Z31" s="150">
        <f>(1716+124+130)/9070*100</f>
        <v>21.719955898566703</v>
      </c>
    </row>
    <row r="32" spans="1:26" ht="252" x14ac:dyDescent="0.25">
      <c r="A32"/>
      <c r="B32" s="137"/>
      <c r="C32" s="151"/>
      <c r="D32" s="152"/>
      <c r="E32" s="143" t="s">
        <v>91</v>
      </c>
      <c r="F32" s="143" t="s">
        <v>102</v>
      </c>
      <c r="G32" s="144" t="s">
        <v>117</v>
      </c>
      <c r="H32" s="144" t="s">
        <v>118</v>
      </c>
      <c r="I32" s="144" t="s">
        <v>119</v>
      </c>
      <c r="J32" s="144" t="s">
        <v>96</v>
      </c>
      <c r="K32" s="144" t="s">
        <v>73</v>
      </c>
      <c r="L32" s="144" t="s">
        <v>97</v>
      </c>
      <c r="M32" s="144">
        <v>2019</v>
      </c>
      <c r="N32" s="145">
        <v>2711</v>
      </c>
      <c r="O32" s="145">
        <v>2711</v>
      </c>
      <c r="P32" s="145">
        <v>2711</v>
      </c>
      <c r="Q32" s="146" t="s">
        <v>120</v>
      </c>
      <c r="R32" s="147" t="s">
        <v>115</v>
      </c>
      <c r="S32" s="147" t="s">
        <v>115</v>
      </c>
      <c r="T32" s="147" t="s">
        <v>100</v>
      </c>
      <c r="U32" s="153" t="s">
        <v>121</v>
      </c>
      <c r="V32" s="154"/>
      <c r="W32" s="150">
        <f>698/2711*100</f>
        <v>25.746956842493546</v>
      </c>
      <c r="X32" s="150">
        <f>707/2711*100</f>
        <v>26.078937661379562</v>
      </c>
      <c r="Y32" s="150">
        <f>707/2711*100</f>
        <v>26.078937661379562</v>
      </c>
      <c r="Z32" s="150">
        <f>(707+2)/2711*100</f>
        <v>26.152711176687571</v>
      </c>
    </row>
    <row r="33" spans="1:26" ht="409.5" x14ac:dyDescent="0.25">
      <c r="A33"/>
      <c r="B33" s="137"/>
      <c r="C33" s="155" t="s">
        <v>122</v>
      </c>
      <c r="D33" s="155" t="s">
        <v>123</v>
      </c>
      <c r="E33" s="156" t="s">
        <v>91</v>
      </c>
      <c r="F33" s="156" t="s">
        <v>124</v>
      </c>
      <c r="G33" s="157" t="s">
        <v>125</v>
      </c>
      <c r="H33" s="157" t="s">
        <v>126</v>
      </c>
      <c r="I33" s="157" t="s">
        <v>127</v>
      </c>
      <c r="J33" s="157" t="s">
        <v>96</v>
      </c>
      <c r="K33" s="157" t="s">
        <v>73</v>
      </c>
      <c r="L33" s="157" t="s">
        <v>97</v>
      </c>
      <c r="M33" s="157">
        <v>2019</v>
      </c>
      <c r="N33" s="157">
        <v>50487</v>
      </c>
      <c r="O33" s="157">
        <v>58849</v>
      </c>
      <c r="P33" s="157">
        <v>58849</v>
      </c>
      <c r="Q33" s="158" t="s">
        <v>128</v>
      </c>
      <c r="R33" s="156" t="s">
        <v>115</v>
      </c>
      <c r="S33" s="156" t="s">
        <v>115</v>
      </c>
      <c r="T33" s="159" t="s">
        <v>129</v>
      </c>
      <c r="U33" s="160" t="s">
        <v>130</v>
      </c>
      <c r="V33" s="161"/>
      <c r="W33" s="162">
        <f>11015/58849*100</f>
        <v>18.717395367805739</v>
      </c>
      <c r="X33" s="162">
        <f>16235/58849*100</f>
        <v>27.587554588863021</v>
      </c>
      <c r="Y33" s="162">
        <f>(16235+4972)/58849*100</f>
        <v>36.036296283709149</v>
      </c>
      <c r="Z33" s="162">
        <f>(16235+4972+5049)/58849*100</f>
        <v>44.615881323386972</v>
      </c>
    </row>
    <row r="34" spans="1:26" ht="409.5" x14ac:dyDescent="0.25">
      <c r="A34"/>
      <c r="B34" s="137"/>
      <c r="C34" s="163"/>
      <c r="D34" s="163"/>
      <c r="E34" s="164" t="s">
        <v>91</v>
      </c>
      <c r="F34" s="164" t="s">
        <v>102</v>
      </c>
      <c r="G34" s="165" t="s">
        <v>131</v>
      </c>
      <c r="H34" s="165" t="s">
        <v>132</v>
      </c>
      <c r="I34" s="165" t="s">
        <v>133</v>
      </c>
      <c r="J34" s="165" t="s">
        <v>96</v>
      </c>
      <c r="K34" s="165" t="s">
        <v>73</v>
      </c>
      <c r="L34" s="165" t="s">
        <v>97</v>
      </c>
      <c r="M34" s="157">
        <v>2019</v>
      </c>
      <c r="N34" s="157">
        <v>5305</v>
      </c>
      <c r="O34" s="157">
        <v>5305</v>
      </c>
      <c r="P34" s="157">
        <v>5305</v>
      </c>
      <c r="Q34" s="166" t="s">
        <v>134</v>
      </c>
      <c r="R34" s="156" t="s">
        <v>115</v>
      </c>
      <c r="S34" s="156" t="s">
        <v>115</v>
      </c>
      <c r="T34" s="159" t="s">
        <v>129</v>
      </c>
      <c r="U34" s="167" t="s">
        <v>135</v>
      </c>
      <c r="V34" s="168"/>
      <c r="W34" s="162">
        <f>1221/5305*100</f>
        <v>23.01602262016965</v>
      </c>
      <c r="X34" s="162">
        <f>1378/5305*100</f>
        <v>25.975494816211121</v>
      </c>
      <c r="Y34" s="162">
        <f>(1378+171)/5305*100</f>
        <v>29.198868991517436</v>
      </c>
      <c r="Z34" s="162">
        <f>(1378+171+231)/5305*100</f>
        <v>33.55325164938737</v>
      </c>
    </row>
    <row r="35" spans="1:26" ht="378.75" thickBot="1" x14ac:dyDescent="0.3">
      <c r="A35"/>
      <c r="B35" s="137"/>
      <c r="C35" s="169" t="s">
        <v>136</v>
      </c>
      <c r="D35" s="169" t="s">
        <v>137</v>
      </c>
      <c r="E35" s="170" t="s">
        <v>91</v>
      </c>
      <c r="F35" s="170" t="s">
        <v>138</v>
      </c>
      <c r="G35" s="171" t="s">
        <v>139</v>
      </c>
      <c r="H35" s="171" t="s">
        <v>140</v>
      </c>
      <c r="I35" s="171" t="s">
        <v>141</v>
      </c>
      <c r="J35" s="171" t="s">
        <v>96</v>
      </c>
      <c r="K35" s="171" t="s">
        <v>73</v>
      </c>
      <c r="L35" s="171" t="s">
        <v>97</v>
      </c>
      <c r="M35" s="172" t="s">
        <v>75</v>
      </c>
      <c r="N35" s="173" t="s">
        <v>75</v>
      </c>
      <c r="O35" s="173" t="s">
        <v>75</v>
      </c>
      <c r="P35" s="173">
        <v>833</v>
      </c>
      <c r="Q35" s="174" t="s">
        <v>142</v>
      </c>
      <c r="R35" s="175" t="s">
        <v>85</v>
      </c>
      <c r="S35" s="176" t="s">
        <v>85</v>
      </c>
      <c r="T35" s="177" t="s">
        <v>86</v>
      </c>
      <c r="U35" s="178" t="s">
        <v>143</v>
      </c>
      <c r="V35" s="179"/>
      <c r="W35" s="180">
        <f>51/833*100</f>
        <v>6.1224489795918364</v>
      </c>
      <c r="X35" s="180">
        <f>72/833*100</f>
        <v>8.6434573829531818</v>
      </c>
      <c r="Y35" s="180">
        <f>(72+17)/833*100</f>
        <v>10.684273709483794</v>
      </c>
      <c r="Z35" s="180">
        <f>(72+17+25)/833*100</f>
        <v>13.685474189675869</v>
      </c>
    </row>
    <row r="36" spans="1:26" ht="31.5" x14ac:dyDescent="0.25">
      <c r="A36"/>
      <c r="B36" s="181" t="s">
        <v>144</v>
      </c>
      <c r="C36" s="182" t="s">
        <v>145</v>
      </c>
      <c r="D36" s="183"/>
      <c r="E36" s="183"/>
      <c r="F36" s="184"/>
      <c r="G36" s="182" t="str">
        <f>D29</f>
        <v>3.1 Apoyo directos entregados a Niñas, niños, adolescentes y sus familias para contribuir a la restitución de sus derechos</v>
      </c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5"/>
      <c r="T36" s="186"/>
      <c r="U36" s="187"/>
      <c r="V36" s="188"/>
      <c r="W36" s="189"/>
      <c r="X36" s="189"/>
      <c r="Y36" s="189"/>
      <c r="Z36" s="189"/>
    </row>
    <row r="37" spans="1:26" ht="220.5" x14ac:dyDescent="0.25">
      <c r="A37"/>
      <c r="B37" s="190"/>
      <c r="C37" s="191" t="s">
        <v>146</v>
      </c>
      <c r="D37" s="192" t="s">
        <v>147</v>
      </c>
      <c r="E37" s="192"/>
      <c r="F37" s="193"/>
      <c r="G37" s="193" t="s">
        <v>148</v>
      </c>
      <c r="H37" s="193" t="s">
        <v>149</v>
      </c>
      <c r="I37" s="193" t="s">
        <v>150</v>
      </c>
      <c r="J37" s="193" t="s">
        <v>96</v>
      </c>
      <c r="K37" s="193" t="s">
        <v>73</v>
      </c>
      <c r="L37" s="193" t="s">
        <v>97</v>
      </c>
      <c r="M37" s="193">
        <v>2019</v>
      </c>
      <c r="N37" s="193">
        <v>5</v>
      </c>
      <c r="O37" s="193">
        <v>5</v>
      </c>
      <c r="P37" s="193">
        <v>5</v>
      </c>
      <c r="Q37" s="193">
        <v>5</v>
      </c>
      <c r="R37" s="193" t="s">
        <v>151</v>
      </c>
      <c r="S37" s="193" t="s">
        <v>151</v>
      </c>
      <c r="T37" s="194" t="s">
        <v>152</v>
      </c>
      <c r="U37" s="195" t="s">
        <v>153</v>
      </c>
      <c r="V37" s="196"/>
      <c r="W37" s="197">
        <v>1</v>
      </c>
      <c r="X37" s="197">
        <v>1</v>
      </c>
      <c r="Y37" s="197">
        <v>2</v>
      </c>
      <c r="Z37" s="197">
        <v>2</v>
      </c>
    </row>
    <row r="38" spans="1:26" ht="189" x14ac:dyDescent="0.25">
      <c r="A38"/>
      <c r="B38" s="190"/>
      <c r="C38" s="191" t="s">
        <v>154</v>
      </c>
      <c r="D38" s="192" t="s">
        <v>155</v>
      </c>
      <c r="E38" s="192"/>
      <c r="F38" s="193"/>
      <c r="G38" s="193" t="s">
        <v>156</v>
      </c>
      <c r="H38" s="193" t="s">
        <v>157</v>
      </c>
      <c r="I38" s="193" t="s">
        <v>158</v>
      </c>
      <c r="J38" s="193" t="s">
        <v>96</v>
      </c>
      <c r="K38" s="193" t="s">
        <v>73</v>
      </c>
      <c r="L38" s="193" t="s">
        <v>97</v>
      </c>
      <c r="M38" s="193">
        <v>2019</v>
      </c>
      <c r="N38" s="193">
        <v>5</v>
      </c>
      <c r="O38" s="193">
        <v>5</v>
      </c>
      <c r="P38" s="193">
        <v>5</v>
      </c>
      <c r="Q38" s="193">
        <v>5</v>
      </c>
      <c r="R38" s="193" t="s">
        <v>159</v>
      </c>
      <c r="S38" s="193" t="s">
        <v>159</v>
      </c>
      <c r="T38" s="194" t="s">
        <v>152</v>
      </c>
      <c r="U38" s="195" t="s">
        <v>160</v>
      </c>
      <c r="V38" s="196"/>
      <c r="W38" s="197">
        <v>1</v>
      </c>
      <c r="X38" s="197">
        <v>1</v>
      </c>
      <c r="Y38" s="197">
        <v>1</v>
      </c>
      <c r="Z38" s="197">
        <v>1</v>
      </c>
    </row>
    <row r="39" spans="1:26" ht="32.25" thickBot="1" x14ac:dyDescent="0.3">
      <c r="A39"/>
      <c r="B39" s="198"/>
      <c r="C39" s="199" t="s">
        <v>161</v>
      </c>
      <c r="D39" s="200"/>
      <c r="E39" s="200"/>
      <c r="F39" s="201"/>
      <c r="G39" s="202" t="str">
        <f>D31</f>
        <v>3.2 Servicios otorgados a Niñas, niños, adolescentes y sus familias para contribuir a la restitución de sus derechos</v>
      </c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4"/>
      <c r="U39" s="205"/>
      <c r="V39" s="206"/>
      <c r="W39" s="207"/>
      <c r="X39" s="207"/>
      <c r="Y39" s="207"/>
      <c r="Z39" s="207"/>
    </row>
    <row r="40" spans="1:26" ht="220.5" x14ac:dyDescent="0.25">
      <c r="A40"/>
      <c r="B40" s="198"/>
      <c r="C40" s="208" t="s">
        <v>162</v>
      </c>
      <c r="D40" s="209" t="s">
        <v>163</v>
      </c>
      <c r="E40" s="210"/>
      <c r="F40" s="211"/>
      <c r="G40" s="212" t="s">
        <v>164</v>
      </c>
      <c r="H40" s="212" t="s">
        <v>165</v>
      </c>
      <c r="I40" s="212" t="s">
        <v>166</v>
      </c>
      <c r="J40" s="212" t="s">
        <v>96</v>
      </c>
      <c r="K40" s="212" t="s">
        <v>73</v>
      </c>
      <c r="L40" s="212" t="s">
        <v>97</v>
      </c>
      <c r="M40" s="212">
        <v>2019</v>
      </c>
      <c r="N40" s="212">
        <v>6</v>
      </c>
      <c r="O40" s="212">
        <v>6</v>
      </c>
      <c r="P40" s="212">
        <v>6</v>
      </c>
      <c r="Q40" s="212">
        <v>6</v>
      </c>
      <c r="R40" s="212" t="s">
        <v>167</v>
      </c>
      <c r="S40" s="212" t="s">
        <v>167</v>
      </c>
      <c r="T40" s="213" t="s">
        <v>168</v>
      </c>
      <c r="U40" s="214" t="s">
        <v>169</v>
      </c>
      <c r="V40" s="215"/>
      <c r="W40" s="207">
        <v>9</v>
      </c>
      <c r="X40" s="207">
        <v>10</v>
      </c>
      <c r="Y40" s="207">
        <v>10</v>
      </c>
      <c r="Z40" s="207">
        <v>10</v>
      </c>
    </row>
    <row r="41" spans="1:26" ht="221.25" thickBot="1" x14ac:dyDescent="0.3">
      <c r="A41"/>
      <c r="B41" s="198"/>
      <c r="C41" s="216" t="s">
        <v>170</v>
      </c>
      <c r="D41" s="217" t="s">
        <v>171</v>
      </c>
      <c r="E41" s="218"/>
      <c r="F41" s="219"/>
      <c r="G41" s="212" t="s">
        <v>148</v>
      </c>
      <c r="H41" s="212" t="s">
        <v>149</v>
      </c>
      <c r="I41" s="212" t="s">
        <v>150</v>
      </c>
      <c r="J41" s="212" t="s">
        <v>96</v>
      </c>
      <c r="K41" s="212" t="s">
        <v>73</v>
      </c>
      <c r="L41" s="212" t="s">
        <v>97</v>
      </c>
      <c r="M41" s="212">
        <v>2019</v>
      </c>
      <c r="N41" s="212">
        <v>6</v>
      </c>
      <c r="O41" s="212">
        <v>6</v>
      </c>
      <c r="P41" s="212">
        <v>6</v>
      </c>
      <c r="Q41" s="212">
        <v>6</v>
      </c>
      <c r="R41" s="212" t="s">
        <v>76</v>
      </c>
      <c r="S41" s="212" t="s">
        <v>76</v>
      </c>
      <c r="T41" s="213" t="s">
        <v>172</v>
      </c>
      <c r="U41" s="214" t="s">
        <v>173</v>
      </c>
      <c r="V41" s="220"/>
      <c r="W41" s="207">
        <v>2</v>
      </c>
      <c r="X41" s="207">
        <v>2</v>
      </c>
      <c r="Y41" s="207">
        <v>2</v>
      </c>
      <c r="Z41" s="207">
        <v>2</v>
      </c>
    </row>
    <row r="42" spans="1:26" ht="32.25" thickBot="1" x14ac:dyDescent="0.3">
      <c r="B42" s="198"/>
      <c r="C42" s="221" t="s">
        <v>174</v>
      </c>
      <c r="D42" s="222"/>
      <c r="E42" s="222"/>
      <c r="F42" s="223"/>
      <c r="G42" s="224" t="str">
        <f>D33</f>
        <v>3.3 Acompañamientos a Niñas, niños, adolescentes y sus familias para contribuir a la restitución de sus derechos</v>
      </c>
      <c r="H42" s="225"/>
      <c r="I42" s="225"/>
      <c r="J42" s="225"/>
      <c r="K42" s="225"/>
      <c r="L42" s="225"/>
      <c r="M42" s="225"/>
      <c r="N42" s="225"/>
      <c r="O42" s="225"/>
      <c r="P42" s="225"/>
      <c r="Q42" s="225"/>
      <c r="R42" s="225"/>
      <c r="S42" s="225"/>
      <c r="T42" s="226"/>
      <c r="U42" s="227"/>
      <c r="V42" s="228"/>
      <c r="W42" s="229"/>
      <c r="X42" s="229"/>
      <c r="Y42" s="229"/>
      <c r="Z42" s="229"/>
    </row>
    <row r="43" spans="1:26" ht="252" x14ac:dyDescent="0.25">
      <c r="B43" s="198"/>
      <c r="C43" s="230" t="s">
        <v>175</v>
      </c>
      <c r="D43" s="231" t="s">
        <v>176</v>
      </c>
      <c r="E43" s="231"/>
      <c r="F43" s="232"/>
      <c r="G43" s="232" t="s">
        <v>177</v>
      </c>
      <c r="H43" s="232" t="s">
        <v>178</v>
      </c>
      <c r="I43" s="232" t="s">
        <v>179</v>
      </c>
      <c r="J43" s="232" t="s">
        <v>96</v>
      </c>
      <c r="K43" s="232" t="s">
        <v>73</v>
      </c>
      <c r="L43" s="232" t="s">
        <v>97</v>
      </c>
      <c r="M43" s="232">
        <v>2019</v>
      </c>
      <c r="N43" s="232">
        <v>7</v>
      </c>
      <c r="O43" s="232">
        <v>7</v>
      </c>
      <c r="P43" s="232">
        <v>7</v>
      </c>
      <c r="Q43" s="232">
        <v>7</v>
      </c>
      <c r="R43" s="232" t="s">
        <v>180</v>
      </c>
      <c r="S43" s="232" t="s">
        <v>180</v>
      </c>
      <c r="T43" s="233" t="s">
        <v>172</v>
      </c>
      <c r="U43" s="234" t="s">
        <v>181</v>
      </c>
      <c r="V43" s="235"/>
      <c r="W43" s="229">
        <v>1</v>
      </c>
      <c r="X43" s="229">
        <v>1</v>
      </c>
      <c r="Y43" s="229">
        <v>1</v>
      </c>
      <c r="Z43" s="229">
        <v>1</v>
      </c>
    </row>
    <row r="44" spans="1:26" ht="95.25" thickBot="1" x14ac:dyDescent="0.3">
      <c r="B44" s="198"/>
      <c r="C44" s="236" t="s">
        <v>182</v>
      </c>
      <c r="D44" s="231" t="s">
        <v>183</v>
      </c>
      <c r="E44" s="231"/>
      <c r="F44" s="232"/>
      <c r="G44" s="237" t="s">
        <v>184</v>
      </c>
      <c r="H44" s="232" t="s">
        <v>185</v>
      </c>
      <c r="I44" s="232" t="s">
        <v>186</v>
      </c>
      <c r="J44" s="232" t="s">
        <v>96</v>
      </c>
      <c r="K44" s="232" t="s">
        <v>73</v>
      </c>
      <c r="L44" s="232" t="s">
        <v>97</v>
      </c>
      <c r="M44" s="232">
        <v>2019</v>
      </c>
      <c r="N44" s="232">
        <v>48</v>
      </c>
      <c r="O44" s="232">
        <v>48</v>
      </c>
      <c r="P44" s="232">
        <v>48</v>
      </c>
      <c r="Q44" s="232">
        <v>48</v>
      </c>
      <c r="R44" s="232" t="s">
        <v>187</v>
      </c>
      <c r="S44" s="232" t="s">
        <v>187</v>
      </c>
      <c r="T44" s="233" t="s">
        <v>188</v>
      </c>
      <c r="U44" s="238" t="s">
        <v>189</v>
      </c>
      <c r="V44" s="239"/>
      <c r="W44" s="229">
        <v>114</v>
      </c>
      <c r="X44" s="229">
        <f>114+28</f>
        <v>142</v>
      </c>
      <c r="Y44" s="229">
        <f>114+28+58</f>
        <v>200</v>
      </c>
      <c r="Z44" s="229">
        <f>114+28+58+79</f>
        <v>279</v>
      </c>
    </row>
    <row r="45" spans="1:26" ht="32.25" thickBot="1" x14ac:dyDescent="0.3">
      <c r="B45" s="198"/>
      <c r="C45" s="240" t="s">
        <v>190</v>
      </c>
      <c r="D45" s="241"/>
      <c r="E45" s="241"/>
      <c r="F45" s="242"/>
      <c r="G45" s="243" t="str">
        <f>D35</f>
        <v>3.4 Planes de restitución de derechos, medidas de protección, proyectos en comunidad y reintegraciones implementados  a niñas, niños y adolescentes para contribuir a garantizar sus derechos</v>
      </c>
      <c r="H45" s="241"/>
      <c r="I45" s="241"/>
      <c r="J45" s="241"/>
      <c r="K45" s="241"/>
      <c r="L45" s="241"/>
      <c r="M45" s="241"/>
      <c r="N45" s="241"/>
      <c r="O45" s="241"/>
      <c r="P45" s="241"/>
      <c r="Q45" s="241"/>
      <c r="R45" s="241"/>
      <c r="S45" s="241"/>
      <c r="T45" s="242"/>
      <c r="U45" s="244"/>
      <c r="V45" s="245"/>
      <c r="W45" s="246"/>
      <c r="X45" s="246"/>
      <c r="Y45" s="246"/>
      <c r="Z45" s="246"/>
    </row>
    <row r="46" spans="1:26" ht="157.5" x14ac:dyDescent="0.25">
      <c r="B46" s="198"/>
      <c r="C46" s="247" t="s">
        <v>191</v>
      </c>
      <c r="D46" s="248" t="s">
        <v>192</v>
      </c>
      <c r="E46" s="248"/>
      <c r="F46" s="249"/>
      <c r="G46" s="249" t="s">
        <v>193</v>
      </c>
      <c r="H46" s="249" t="s">
        <v>194</v>
      </c>
      <c r="I46" s="249" t="s">
        <v>195</v>
      </c>
      <c r="J46" s="249" t="s">
        <v>96</v>
      </c>
      <c r="K46" s="249" t="s">
        <v>73</v>
      </c>
      <c r="L46" s="249" t="s">
        <v>97</v>
      </c>
      <c r="M46" s="249">
        <v>2019</v>
      </c>
      <c r="N46" s="249">
        <v>2</v>
      </c>
      <c r="O46" s="249">
        <v>2</v>
      </c>
      <c r="P46" s="249">
        <v>2</v>
      </c>
      <c r="Q46" s="249">
        <v>2</v>
      </c>
      <c r="R46" s="249" t="s">
        <v>196</v>
      </c>
      <c r="S46" s="249" t="s">
        <v>196</v>
      </c>
      <c r="T46" s="246" t="s">
        <v>86</v>
      </c>
      <c r="U46" s="250" t="s">
        <v>197</v>
      </c>
      <c r="V46" s="251"/>
      <c r="W46" s="252">
        <v>1</v>
      </c>
      <c r="X46" s="252">
        <v>1</v>
      </c>
      <c r="Y46" s="252">
        <v>19</v>
      </c>
      <c r="Z46" s="252">
        <v>19</v>
      </c>
    </row>
    <row r="47" spans="1:26" ht="126" x14ac:dyDescent="0.25">
      <c r="B47" s="190"/>
      <c r="C47" s="253" t="s">
        <v>198</v>
      </c>
      <c r="D47" s="248" t="s">
        <v>199</v>
      </c>
      <c r="E47" s="248"/>
      <c r="F47" s="249"/>
      <c r="G47" s="254" t="s">
        <v>200</v>
      </c>
      <c r="H47" s="249" t="s">
        <v>201</v>
      </c>
      <c r="I47" s="249" t="s">
        <v>202</v>
      </c>
      <c r="J47" s="249" t="s">
        <v>96</v>
      </c>
      <c r="K47" s="249" t="s">
        <v>73</v>
      </c>
      <c r="L47" s="249" t="s">
        <v>97</v>
      </c>
      <c r="M47" s="249">
        <v>2019</v>
      </c>
      <c r="N47" s="249">
        <v>2</v>
      </c>
      <c r="O47" s="249">
        <v>2</v>
      </c>
      <c r="P47" s="249">
        <v>2</v>
      </c>
      <c r="Q47" s="249">
        <v>2</v>
      </c>
      <c r="R47" s="249" t="s">
        <v>203</v>
      </c>
      <c r="S47" s="249" t="s">
        <v>203</v>
      </c>
      <c r="T47" s="246" t="s">
        <v>86</v>
      </c>
      <c r="U47" s="255" t="s">
        <v>204</v>
      </c>
      <c r="V47" s="256"/>
      <c r="W47" s="252">
        <v>0</v>
      </c>
      <c r="X47" s="252">
        <v>0</v>
      </c>
      <c r="Y47" s="252">
        <v>150</v>
      </c>
      <c r="Z47" s="252">
        <v>150</v>
      </c>
    </row>
    <row r="48" spans="1:26" ht="23.25" x14ac:dyDescent="0.3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7"/>
      <c r="Z48"/>
    </row>
    <row r="49" spans="2:26" ht="23.25" x14ac:dyDescent="0.35">
      <c r="B49" s="257"/>
      <c r="C49" s="258" t="s">
        <v>205</v>
      </c>
      <c r="D49" s="258"/>
      <c r="E49" s="258"/>
      <c r="F49" s="258"/>
      <c r="G49" s="258"/>
      <c r="H49" s="259"/>
      <c r="I49" s="257"/>
      <c r="J49" s="258" t="s">
        <v>206</v>
      </c>
      <c r="K49" s="258"/>
      <c r="L49" s="258"/>
      <c r="M49" s="257"/>
      <c r="N49" s="258" t="s">
        <v>207</v>
      </c>
      <c r="O49" s="258"/>
      <c r="P49" s="258"/>
      <c r="Q49" s="258"/>
      <c r="R49" s="258"/>
      <c r="S49" s="260"/>
      <c r="T49" s="260"/>
      <c r="U49" s="260"/>
      <c r="V49" s="260"/>
      <c r="W49" s="260"/>
      <c r="X49" s="260"/>
      <c r="Y49" s="260"/>
      <c r="Z49"/>
    </row>
    <row r="50" spans="2:26" ht="23.25" x14ac:dyDescent="0.35">
      <c r="B50" s="257"/>
      <c r="C50" s="261"/>
      <c r="D50" s="261"/>
      <c r="E50" s="261"/>
      <c r="F50" s="261"/>
      <c r="G50" s="261"/>
      <c r="H50" s="261"/>
      <c r="I50" s="257"/>
      <c r="J50" s="261"/>
      <c r="K50" s="261"/>
      <c r="L50" s="261"/>
      <c r="M50" s="257"/>
      <c r="N50" s="261"/>
      <c r="O50" s="261"/>
      <c r="P50" s="261"/>
      <c r="Q50" s="261"/>
      <c r="R50" s="261"/>
      <c r="S50" s="260"/>
      <c r="T50" s="260"/>
      <c r="U50" s="260"/>
      <c r="V50" s="260"/>
      <c r="W50" s="260"/>
      <c r="X50" s="260"/>
      <c r="Y50" s="260"/>
      <c r="Z50"/>
    </row>
    <row r="51" spans="2:26" ht="23.25" x14ac:dyDescent="0.35">
      <c r="B51" s="262" t="s">
        <v>208</v>
      </c>
      <c r="C51" s="261"/>
      <c r="D51" s="261"/>
      <c r="E51" s="261"/>
      <c r="F51" s="261"/>
      <c r="G51" s="261"/>
      <c r="H51" s="261"/>
      <c r="I51" s="257"/>
      <c r="J51" s="261"/>
      <c r="K51" s="261"/>
      <c r="L51" s="261"/>
      <c r="M51" s="257"/>
      <c r="N51" s="261"/>
      <c r="O51" s="261"/>
      <c r="P51" s="261"/>
      <c r="Q51" s="261"/>
      <c r="R51" s="261"/>
      <c r="S51" s="260"/>
      <c r="T51" s="260"/>
      <c r="U51" s="260"/>
      <c r="V51" s="260"/>
      <c r="W51" s="260"/>
      <c r="X51" s="260"/>
      <c r="Y51" s="260"/>
      <c r="Z51"/>
    </row>
    <row r="52" spans="2:26" ht="23.25" x14ac:dyDescent="0.35">
      <c r="B52" s="263" t="s">
        <v>209</v>
      </c>
      <c r="C52" s="264"/>
      <c r="D52" s="264"/>
      <c r="E52" s="264"/>
      <c r="F52" s="264"/>
      <c r="G52" s="264"/>
      <c r="H52" s="261"/>
      <c r="I52" s="257"/>
      <c r="J52" s="264"/>
      <c r="K52" s="264"/>
      <c r="L52" s="264"/>
      <c r="M52" s="257"/>
      <c r="N52" s="265"/>
      <c r="O52" s="265"/>
      <c r="P52" s="265"/>
      <c r="Q52" s="265"/>
      <c r="R52" s="265"/>
      <c r="S52" s="260"/>
      <c r="T52" s="260"/>
      <c r="U52" s="260"/>
      <c r="V52" s="260"/>
      <c r="W52" s="260"/>
      <c r="X52" s="260"/>
      <c r="Y52" s="260"/>
      <c r="Z52"/>
    </row>
    <row r="53" spans="2:26" ht="23.25" x14ac:dyDescent="0.35">
      <c r="B53" s="263" t="s">
        <v>210</v>
      </c>
      <c r="C53" s="264"/>
      <c r="D53" s="264"/>
      <c r="E53" s="264"/>
      <c r="F53" s="264"/>
      <c r="G53" s="264"/>
      <c r="H53" s="261"/>
      <c r="I53" s="257"/>
      <c r="J53" s="264"/>
      <c r="K53" s="264"/>
      <c r="L53" s="264"/>
      <c r="M53" s="257"/>
      <c r="N53" s="265"/>
      <c r="O53" s="265"/>
      <c r="P53" s="265"/>
      <c r="Q53" s="265"/>
      <c r="R53" s="265"/>
      <c r="S53" s="260"/>
      <c r="T53" s="260"/>
      <c r="U53" s="260"/>
      <c r="V53" s="260"/>
      <c r="W53" s="260"/>
      <c r="X53" s="260"/>
      <c r="Y53" s="260"/>
      <c r="Z53"/>
    </row>
    <row r="54" spans="2:26" ht="23.25" x14ac:dyDescent="0.35">
      <c r="B54" s="260"/>
      <c r="C54" s="266"/>
      <c r="D54" s="266"/>
      <c r="E54" s="266"/>
      <c r="F54" s="266"/>
      <c r="G54" s="266"/>
      <c r="H54" s="259"/>
      <c r="I54" s="257"/>
      <c r="J54" s="266"/>
      <c r="K54" s="266"/>
      <c r="L54" s="266"/>
      <c r="M54" s="257"/>
      <c r="N54" s="266"/>
      <c r="O54" s="266"/>
      <c r="P54" s="266"/>
      <c r="Q54" s="266"/>
      <c r="R54" s="266"/>
      <c r="S54" s="260"/>
      <c r="T54" s="260"/>
      <c r="U54" s="260"/>
      <c r="V54" s="260"/>
      <c r="W54" s="260"/>
      <c r="X54" s="260"/>
      <c r="Y54" s="260"/>
      <c r="Z54"/>
    </row>
    <row r="55" spans="2:26" ht="23.25" x14ac:dyDescent="0.35">
      <c r="B55" s="260"/>
      <c r="C55" s="260"/>
      <c r="D55" s="260"/>
      <c r="E55" s="260"/>
      <c r="F55" s="260"/>
      <c r="G55" s="260"/>
      <c r="H55" s="260"/>
      <c r="I55" s="260"/>
      <c r="J55" s="260"/>
      <c r="K55" s="260"/>
      <c r="L55" s="260"/>
      <c r="M55" s="260"/>
      <c r="N55" s="260"/>
      <c r="O55" s="260"/>
      <c r="P55" s="260"/>
      <c r="Q55" s="260"/>
      <c r="R55" s="260"/>
      <c r="S55" s="260"/>
      <c r="T55" s="260"/>
      <c r="U55" s="260"/>
      <c r="V55" s="260"/>
      <c r="W55" s="260"/>
      <c r="X55" s="260"/>
      <c r="Y55" s="260"/>
    </row>
    <row r="56" spans="2:26" ht="23.25" x14ac:dyDescent="0.35">
      <c r="B56" s="260"/>
      <c r="C56" s="260"/>
      <c r="D56" s="260"/>
      <c r="E56" s="260"/>
      <c r="F56" s="260"/>
      <c r="G56" s="260"/>
      <c r="H56" s="260"/>
      <c r="I56" s="260"/>
      <c r="J56" s="260"/>
      <c r="K56" s="260"/>
      <c r="L56" s="260"/>
      <c r="M56" s="260"/>
      <c r="N56" s="260"/>
      <c r="O56" s="260"/>
      <c r="P56" s="260"/>
      <c r="Q56" s="260"/>
      <c r="R56" s="260"/>
      <c r="S56" s="260"/>
      <c r="T56" s="260"/>
      <c r="U56" s="260"/>
      <c r="V56" s="260"/>
      <c r="W56" s="260"/>
      <c r="X56" s="260"/>
      <c r="Y56" s="260"/>
    </row>
    <row r="57" spans="2:26" ht="23.25" x14ac:dyDescent="0.35">
      <c r="B57" s="260"/>
      <c r="C57" s="260"/>
      <c r="D57" s="260"/>
      <c r="E57" s="260"/>
      <c r="F57" s="260"/>
      <c r="G57" s="260"/>
      <c r="H57" s="260"/>
      <c r="I57" s="260"/>
      <c r="J57" s="260"/>
      <c r="K57" s="260"/>
      <c r="L57" s="260"/>
      <c r="M57" s="260"/>
      <c r="N57" s="260"/>
      <c r="O57" s="260"/>
      <c r="P57" s="260"/>
      <c r="Q57" s="260"/>
      <c r="R57" s="260"/>
      <c r="S57" s="260"/>
      <c r="T57" s="260"/>
      <c r="U57" s="260"/>
      <c r="V57" s="260"/>
      <c r="W57" s="260"/>
      <c r="X57" s="260"/>
      <c r="Y57" s="260"/>
    </row>
  </sheetData>
  <mergeCells count="83">
    <mergeCell ref="C53:G53"/>
    <mergeCell ref="J53:L53"/>
    <mergeCell ref="D46:E46"/>
    <mergeCell ref="D47:E47"/>
    <mergeCell ref="C49:G49"/>
    <mergeCell ref="J49:L49"/>
    <mergeCell ref="N49:R49"/>
    <mergeCell ref="C52:G52"/>
    <mergeCell ref="J52:L52"/>
    <mergeCell ref="C42:F42"/>
    <mergeCell ref="G42:T42"/>
    <mergeCell ref="D43:E43"/>
    <mergeCell ref="D44:E44"/>
    <mergeCell ref="C45:F45"/>
    <mergeCell ref="G45:T45"/>
    <mergeCell ref="D33:D34"/>
    <mergeCell ref="B36:B47"/>
    <mergeCell ref="C36:F36"/>
    <mergeCell ref="G36:T36"/>
    <mergeCell ref="D37:E37"/>
    <mergeCell ref="D38:E38"/>
    <mergeCell ref="C39:F39"/>
    <mergeCell ref="G39:T39"/>
    <mergeCell ref="D40:E40"/>
    <mergeCell ref="D41:E41"/>
    <mergeCell ref="Y25:Y26"/>
    <mergeCell ref="Z25:Z26"/>
    <mergeCell ref="C27:D27"/>
    <mergeCell ref="C28:D28"/>
    <mergeCell ref="B29:B35"/>
    <mergeCell ref="C29:C30"/>
    <mergeCell ref="D29:D30"/>
    <mergeCell ref="C31:C32"/>
    <mergeCell ref="D31:D32"/>
    <mergeCell ref="C33:C34"/>
    <mergeCell ref="R25:R26"/>
    <mergeCell ref="S25:S26"/>
    <mergeCell ref="T25:T26"/>
    <mergeCell ref="U25:U26"/>
    <mergeCell ref="W25:W26"/>
    <mergeCell ref="X25:X26"/>
    <mergeCell ref="B25:D26"/>
    <mergeCell ref="E25:E26"/>
    <mergeCell ref="F25:F26"/>
    <mergeCell ref="G25:L25"/>
    <mergeCell ref="M25:N25"/>
    <mergeCell ref="O25:Q25"/>
    <mergeCell ref="B20:E20"/>
    <mergeCell ref="F20:T20"/>
    <mergeCell ref="B21:E21"/>
    <mergeCell ref="F21:T21"/>
    <mergeCell ref="B22:E22"/>
    <mergeCell ref="B23:E23"/>
    <mergeCell ref="B16:E16"/>
    <mergeCell ref="F16:T16"/>
    <mergeCell ref="B17:E17"/>
    <mergeCell ref="F17:T17"/>
    <mergeCell ref="B18:T18"/>
    <mergeCell ref="B19:T19"/>
    <mergeCell ref="B12:E12"/>
    <mergeCell ref="F12:T12"/>
    <mergeCell ref="B13:T13"/>
    <mergeCell ref="B14:T14"/>
    <mergeCell ref="B15:E15"/>
    <mergeCell ref="F15:T15"/>
    <mergeCell ref="G8:L8"/>
    <mergeCell ref="M8:T8"/>
    <mergeCell ref="B9:T9"/>
    <mergeCell ref="B10:T10"/>
    <mergeCell ref="B11:E11"/>
    <mergeCell ref="F11:T11"/>
    <mergeCell ref="B6:F6"/>
    <mergeCell ref="G6:L6"/>
    <mergeCell ref="N6:T6"/>
    <mergeCell ref="B7:F7"/>
    <mergeCell ref="G7:L7"/>
    <mergeCell ref="M7:T7"/>
    <mergeCell ref="B2:T2"/>
    <mergeCell ref="B3:T3"/>
    <mergeCell ref="B4:T4"/>
    <mergeCell ref="B5:F5"/>
    <mergeCell ref="G5:L5"/>
    <mergeCell ref="N5:T5"/>
  </mergeCells>
  <dataValidations count="1">
    <dataValidation type="list" allowBlank="1" showInputMessage="1" showErrorMessage="1" sqref="E29:E35 J46:L47 J37:L38 J40:L41 J43:L44 J28:L35 B6:L6 F20:Y21" xr:uid="{17C8B599-959A-480C-A2F8-E485F9EA4C89}">
      <formula1>#REF!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Violencia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</dc:creator>
  <cp:lastModifiedBy>xilon</cp:lastModifiedBy>
  <dcterms:created xsi:type="dcterms:W3CDTF">2020-07-29T02:05:41Z</dcterms:created>
  <dcterms:modified xsi:type="dcterms:W3CDTF">2020-07-29T02:07:11Z</dcterms:modified>
</cp:coreProperties>
</file>