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aceli.martinez\Documents\ACTUALIZAR WEB DIF GDL 2022\ENERO 2022\PLANEACION\"/>
    </mc:Choice>
  </mc:AlternateContent>
  <bookViews>
    <workbookView xWindow="0" yWindow="0" windowWidth="20490" windowHeight="7155"/>
  </bookViews>
  <sheets>
    <sheet name="MIR Inclusión" sheetId="1" r:id="rId1"/>
  </sheets>
  <definedNames>
    <definedName name="_xlnm.Print_Area" localSheetId="0">'MIR Inclusión'!$A$1:$X$60</definedName>
    <definedName name="CARACTERÍSTICAS" localSheetId="0">#REF!</definedName>
    <definedName name="CARACTERÍSTICAS">#REF!</definedName>
    <definedName name="Print_Area_0" localSheetId="0">'MIR Inclusión'!$A$1:$U$55</definedName>
    <definedName name="PROGRAMA" localSheetId="0">#REF!</definedName>
    <definedName name="PROGRAMA">#REF!</definedName>
    <definedName name="_xlnm.Print_Titles" localSheetId="0">'MIR Inclusión'!$1:$23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38" i="1"/>
  <c r="G35" i="1"/>
  <c r="X34" i="1"/>
  <c r="W34" i="1"/>
  <c r="V34" i="1"/>
  <c r="X33" i="1"/>
  <c r="W33" i="1"/>
  <c r="V33" i="1"/>
  <c r="X32" i="1"/>
  <c r="W32" i="1"/>
  <c r="V32" i="1"/>
  <c r="X31" i="1"/>
  <c r="W31" i="1"/>
  <c r="V31" i="1"/>
  <c r="X30" i="1"/>
  <c r="W30" i="1"/>
  <c r="V30" i="1"/>
  <c r="X29" i="1"/>
  <c r="W29" i="1"/>
  <c r="V29" i="1"/>
  <c r="X28" i="1"/>
  <c r="W28" i="1"/>
  <c r="V28" i="1"/>
  <c r="Q28" i="1"/>
  <c r="X27" i="1"/>
  <c r="W27" i="1"/>
  <c r="V27" i="1"/>
  <c r="Q27" i="1"/>
</calcChain>
</file>

<file path=xl/comments1.xml><?xml version="1.0" encoding="utf-8"?>
<comments xmlns="http://schemas.openxmlformats.org/spreadsheetml/2006/main">
  <authors>
    <author>soporte</author>
  </authors>
  <commentList>
    <comment ref="E25" authorId="0" shapeId="0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<sst xmlns="http://schemas.openxmlformats.org/spreadsheetml/2006/main" count="284" uniqueCount="196">
  <si>
    <t>Formato PP.6. Matriz de Indicadores para Resultados del Programa Presupuestario</t>
  </si>
  <si>
    <t xml:space="preserve">2. Inclusión/Organismo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</si>
  <si>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</si>
  <si>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</si>
  <si>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</si>
  <si>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</si>
  <si>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</si>
  <si>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</si>
  <si>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</si>
  <si>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</si>
  <si>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</si>
  <si>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</si>
  <si>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</si>
  <si>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</si>
  <si>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</si>
  <si>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</si>
  <si>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</si>
  <si>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</si>
  <si>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</si>
  <si>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</t>
  </si>
  <si>
    <t>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corresponsabilidad de todas y todos los actores involucrados y reconociendo la identidad diversa de Jalisco./DS1.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educación./DS3.  Proteger y mejorar la salud de las y los jaliscienses, mediante el ejercicio de una rectoría eficaz y un refundado sistema de salud que: brinde acceso efectivo y cobertura igualitaria a servicios integrales y resolutivos con protección fi naciera; impulse eficazmente la prevención y promoción de la salud física y mental movilizando a las personas y a la sociedad, principalmente contra las enfermedades no transmisibles vinculadas a los malos hábitos y la vida sedentaria; garantice la prestación de servicios y abasto de medicamentos con calidad, la satisfacción de las y los usuarios, la protección a la población contra diversos riesgos sanitarios y lesiones accidentales, la generación de recursos e innovación en salud, y la vigilancia del uso eficiente, transparente y sin corrupción de los recursos para la salud./DS4.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 corresponsabilidad de todas y todos los actores involucrados y reconociendo la identidad  diversa de Jalisco./</t>
  </si>
  <si>
    <t>Estrategia</t>
  </si>
  <si>
    <t xml:space="preserve">DS1.5. Garantizar el acceso a una vida digna y al cuidado en las personas adultas mayores./DS1.6. Garantizar el acceso a la alimentación mediante la seguridad y asistencia alimentaria, en sus tres niveles básicos: severa, moderada y leve, con la prioridad de niñas, niños y adolescentes; mujeres embarazadas y en periodo de lactancia, personas adultas mayores y poblaciones de localidades de muy alta marginación./DS3.1. Garantizar el acceso efectivo, igualitario, equitativo y oportuno con protección financiera a servicios integrales de salud, fortaleciendo: el primer nivel de atención y su articulación con el segundo, tercer nivel hospitalario y de alta especialidad./DS3.7. Ampliar la disponibilidad de profesionales de la salud suficientes, capacitados y con certidumbre laboral, así como asegurar la disposición de medicinas.
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</si>
  <si>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</si>
  <si>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</si>
  <si>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</si>
  <si>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</si>
  <si>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E2.1</t>
  </si>
  <si>
    <t>E2.3</t>
  </si>
  <si>
    <t>E4.2</t>
  </si>
  <si>
    <t>E5.2</t>
  </si>
  <si>
    <t>E8.2</t>
  </si>
  <si>
    <t>Clave de Líneas de Acción</t>
  </si>
  <si>
    <t>L2.3.1</t>
  </si>
  <si>
    <t>L2.5.1</t>
  </si>
  <si>
    <t xml:space="preserve">L2.6.2 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</si>
  <si>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</si>
  <si>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</si>
  <si>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</si>
  <si>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</si>
  <si>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</si>
  <si>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</si>
  <si>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</si>
  <si>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</si>
  <si>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</si>
  <si>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OBSERVACIONES</t>
  </si>
  <si>
    <t>ENERO</t>
  </si>
  <si>
    <t>FEBRERO</t>
  </si>
  <si>
    <t>MARZO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</si>
  <si>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</si>
  <si>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</si>
  <si>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</si>
  <si>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</si>
  <si>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</si>
  <si>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</si>
  <si>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</si>
  <si>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</si>
  <si>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</si>
  <si>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</si>
  <si>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</si>
  <si>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</si>
  <si>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 mejorar en su condición de vulnerabilidad y en la restitución de derechos a las personas con discapacidad y personas adultas mayores, mediante servicios de salud, nutrición, psicológicos y habilidades para incluirlos social, laboral y culturalmente</t>
  </si>
  <si>
    <t>OPD DIF GDL</t>
  </si>
  <si>
    <t xml:space="preserve"> 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</si>
  <si>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>Mide la parte porcentual de las personas con discapacidad y adultas mayores,  en las que se contribuyó  a mejorar en su condición de vulnerabilidad y en la restitución de derechos  mediante servicios de salud, nutrición, psicológicos y habilidades para incluirlos social, laboral y culturalmente de la población del Área Metropolitana de Guadalajara</t>
  </si>
  <si>
    <t>Número de personas con discapacidad y persona adultas mayores atendidas por los programas por la Dirección de Inclusión de DIF Gdl /Número de personas con discapacidad y personas adultas mayores en  el  Área Metropolitana de Guadalajara</t>
  </si>
  <si>
    <t>Estratégico</t>
  </si>
  <si>
    <t>Eficacia</t>
  </si>
  <si>
    <t>Anual</t>
  </si>
  <si>
    <t>7850/1.41%</t>
  </si>
  <si>
    <t>Padrón de beneficiarios</t>
  </si>
  <si>
    <t xml:space="preserve">Instituto de Información estadística y geografía, 2010
https://www.iieg.gob.mx/sicis/index.php  </t>
  </si>
  <si>
    <t>La participación de los diversos sectores involucrados, es comprometida y facilita la inclusión de las personas vulnerables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</si>
  <si>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</t>
    </r>
    <r>
      <rPr>
        <b/>
        <sz val="40"/>
        <color rgb="FF000000"/>
        <rFont val="Calibri"/>
        <family val="2"/>
      </rPr>
      <t xml:space="preserve"> 1,435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rgb="FF000000"/>
        <rFont val="Calibri"/>
        <family val="2"/>
      </rPr>
      <t>1,372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rgb="FF000000"/>
        <rFont val="Calibri"/>
        <family val="2"/>
      </rPr>
      <t>222</t>
    </r>
    <r>
      <rPr>
        <sz val="40"/>
        <color rgb="FF000000"/>
        <rFont val="Calibri"/>
        <family val="2"/>
      </rPr>
      <t xml:space="preserve">
Personas atendidas en los CAPIS: </t>
    </r>
    <r>
      <rPr>
        <b/>
        <sz val="40"/>
        <color rgb="FF000000"/>
        <rFont val="Calibri"/>
        <family val="2"/>
      </rPr>
      <t>1,058</t>
    </r>
    <r>
      <rPr>
        <sz val="40"/>
        <color rgb="FF000000"/>
        <rFont val="Calibri"/>
        <family val="2"/>
      </rPr>
      <t xml:space="preserve">
Personas atendidas en desarrollo integral del adulto mayor:</t>
    </r>
    <r>
      <rPr>
        <b/>
        <sz val="40"/>
        <color theme="7" tint="-0.499984740745262"/>
        <rFont val="Calibri"/>
        <family val="2"/>
      </rPr>
      <t xml:space="preserve"> 4,409</t>
    </r>
    <r>
      <rPr>
        <b/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8,496</t>
    </r>
    <r>
      <rPr>
        <b/>
        <sz val="40"/>
        <color rgb="FF000000"/>
        <rFont val="Calibri"/>
        <family val="2"/>
      </rPr>
      <t xml:space="preserve">
DENOMINADOR:
Población con Discapacidad y adulta mayor en el Área Metropolitana de Guadalajara, Fuente IIEG instituto de Información estadística y geográfica 2010
210,109 Personas con discapacidad
345,743 Personas adultas mayores
Total: 555,852</t>
    </r>
  </si>
  <si>
    <t>PROPÓSITO
Objetivo del Programa</t>
  </si>
  <si>
    <t xml:space="preserve">Personas con discapacidad y adultas mayores reciben servicios, apoyos y capacitaciones, para su inclusión social, laboral y culturalmente y/o mejora de sus condiciones de vida. </t>
  </si>
  <si>
    <t>OPD DIFGDL</t>
  </si>
  <si>
    <t xml:space="preserve"> Porcentaje de personas con discapacidad y personas adultas mayores, a quienes se les otorgo servicios, apoyos y capacitaciones para incluirlos social, laboral y culturalmente de la población del Municipio de Guadalajara</t>
  </si>
  <si>
    <t>Mide la parte porcentual de las personas con discapacidad y adultas mayores, a quienes se les otorgo servicios, apoyos y capacitaciones para incluirlos social, laboral y culturalmente de la población del Municipio de Guadalajara</t>
  </si>
  <si>
    <t>Número de personas con discapacidad y persona adultas mayores atendidas a quienes se les otorgo servicios, apoyos y capacitaciones para incluirlos social, laboral y culturalmente/Número de personas  con discapacidad y adultas mayores del Municipio de Guadalajara.</t>
  </si>
  <si>
    <t>7850/3.13%</t>
  </si>
  <si>
    <t>Instituto de Información estadística y geografía, 2010
https://www.iieg.gob.mx/sicis/index.php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</si>
  <si>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 </t>
    </r>
    <r>
      <rPr>
        <b/>
        <sz val="40"/>
        <color theme="7" tint="-0.499984740745262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 5</t>
    </r>
    <r>
      <rPr>
        <b/>
        <sz val="40"/>
        <color theme="7" tint="-0.499984740745262"/>
        <rFont val="Calibri"/>
        <family val="2"/>
      </rPr>
      <t>,878</t>
    </r>
    <r>
      <rPr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8,496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
DENOMINADOR:
Población con Discapacidad y adulta mayor en el Municipio de Guadalajara, Fuente IIEG instituto de Información estadística y geográfica 2010
101,214 Personas con discapacidad
149,362 Personas adultas mayores
Total :250,576</t>
    </r>
  </si>
  <si>
    <t>COMPONENTES
Bienes y servicios que reciben los beneficiarios</t>
  </si>
  <si>
    <t>Componente 1</t>
  </si>
  <si>
    <t>2.1 Servicios otorgados a las personas con discapacidad y personas adultas mayores para contribuir a la inclusión</t>
  </si>
  <si>
    <t xml:space="preserve">OPD DIF Guadalajara </t>
  </si>
  <si>
    <t>Porcentaje de servicios otorgados a las personas con discapacidad y personas adultas mayores</t>
  </si>
  <si>
    <t>Mide la parte porcentual de los servicios de salud y rehabilitatorios, de atención psicológica, canalizaciones derivaciones, actividades recreativas, deportivas y culturales  a las personas con discapacidad y personas adultas mayores otorgados</t>
  </si>
  <si>
    <t>(Número de servicios a las personas con discapacidad y adultas mayores otorgados/(Número de servicios a las personas con discapacidad y adultas mayores programadas)*100</t>
  </si>
  <si>
    <t>Gestión</t>
  </si>
  <si>
    <t>Eficiencia</t>
  </si>
  <si>
    <t>Mensual</t>
  </si>
  <si>
    <t>13346/23.53%</t>
  </si>
  <si>
    <t>42,539/100%</t>
  </si>
  <si>
    <t>Reportes mensuales
Lista de beneficiarios
Lista de expedientes
Padrón de beneficiarios</t>
  </si>
  <si>
    <t>SIM Sistema de indicadores de monitoreo, Sistema DIF Guadalajara</t>
  </si>
  <si>
    <t>Las personas vulnerables solicitan
los servicios, acuden a la cita concertada
 y proporcionan toda
la información para valorar su caso
 Existen condiciones sociales,
políticas y económicas estables que
permiten que los servicios asistenciales
sean entregados a los beneficiarios</t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</si>
  <si>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u/>
        <sz val="40"/>
        <color rgb="FF000000"/>
        <rFont val="Calibri"/>
        <family val="2"/>
      </rPr>
      <t xml:space="preserve">Servicios UBR: </t>
    </r>
    <r>
      <rPr>
        <b/>
        <u/>
        <sz val="40"/>
        <color theme="7" tint="-0.499984740745262"/>
        <rFont val="Calibri"/>
        <family val="2"/>
      </rPr>
      <t>22,048</t>
    </r>
    <r>
      <rPr>
        <b/>
        <sz val="40"/>
        <color theme="7" tint="-0.499984740745262"/>
        <rFont val="Calibri"/>
        <family val="2"/>
      </rPr>
      <t>,:</t>
    </r>
    <r>
      <rPr>
        <sz val="40"/>
        <color rgb="FF000000"/>
        <rFont val="Calibri"/>
        <family val="2"/>
      </rPr>
      <t xml:space="preserve"> (Servicios: canalizaciones y derivaciones 99 , terapias de rehabilitación en el 1er nivel de la discapacidad física 17,320, servicios médicos técnicos y especializados en el 1er nivel de discapacidad 1,528, consultas podológicas 1,080 y terapias alternativas 261, traslados de transporte adaptado 159, intervenciones de trabajo social 1,046 y valoraciones y valoraciones auditivas 555)
</t>
    </r>
    <r>
      <rPr>
        <b/>
        <u/>
        <sz val="40"/>
        <color rgb="FF000000"/>
        <rFont val="Calibri"/>
        <family val="2"/>
      </rPr>
      <t>Servicios Cultura:</t>
    </r>
    <r>
      <rPr>
        <b/>
        <sz val="40"/>
        <color theme="7" tint="-0.499984740745262"/>
        <rFont val="Calibri"/>
        <family val="2"/>
      </rPr>
      <t xml:space="preserve"> 1,489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( vinculaciones con empresas para sensibilización y empleo 21, asesorías de taller prelaboral 261,canalizaciones y derivaciones 93, asesorías otorgadas 270, ganchos de estacionamiento 844)
</t>
    </r>
    <r>
      <rPr>
        <b/>
        <u/>
        <sz val="40"/>
        <color rgb="FF000000"/>
        <rFont val="Calibri"/>
        <family val="2"/>
      </rPr>
      <t>Servicios de CEAMIVIDA</t>
    </r>
    <r>
      <rPr>
        <b/>
        <sz val="40"/>
        <color rgb="FF000000"/>
        <rFont val="Calibri"/>
        <family val="2"/>
      </rPr>
      <t>:</t>
    </r>
    <r>
      <rPr>
        <sz val="40"/>
        <color rgb="FF000000"/>
        <rFont val="Calibri"/>
        <family val="2"/>
      </rPr>
      <t xml:space="preserve"> 731 (Pláticas formativas e informativas 31, intervenciones de trabajo social 29, intervenciones psicológicas 671)
</t>
    </r>
    <r>
      <rPr>
        <b/>
        <u/>
        <sz val="40"/>
        <color rgb="FF000000"/>
        <rFont val="Calibri"/>
        <family val="2"/>
      </rPr>
      <t xml:space="preserve">Servicios de Centro de Atención Psicológica Infantil CAPI: </t>
    </r>
    <r>
      <rPr>
        <b/>
        <sz val="40"/>
        <color theme="7" tint="-0.499984740745262"/>
        <rFont val="Calibri"/>
        <family val="2"/>
      </rPr>
      <t xml:space="preserve">13,967 </t>
    </r>
    <r>
      <rPr>
        <sz val="40"/>
        <color rgb="FF000000"/>
        <rFont val="Calibri"/>
        <family val="2"/>
      </rPr>
      <t xml:space="preserve">(valoraciones psicológicas 175, canalizaciones, derivaciones y asesorías 5,171, sesiones de terapia de aprendizaje 3,232 , sesiones de conducta 3,518 y sesiones de lenguaje 1,871 )
</t>
    </r>
    <r>
      <rPr>
        <b/>
        <u/>
        <sz val="40"/>
        <color rgb="FF000000"/>
        <rFont val="Calibri"/>
        <family val="2"/>
      </rPr>
      <t>Servicios en desarrollo integral del Atención al adulto mayor: 4,304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(campamentos y paseos realizados 62, eventos deportivos y recreativos 79, canalizaciones y derivaciones 2073, intervención de trabajo social 251 , sesiones de psicológica, atención gerontológica y clínica de la memoria  772, expoventas 370, servicios de transporte 110. mesas directivas 77)
</t>
    </r>
    <r>
      <rPr>
        <b/>
        <sz val="40"/>
        <color rgb="FF000000"/>
        <rFont val="Calibri"/>
        <family val="2"/>
      </rPr>
      <t>TOTAL DE SERVICIOS OTORGADOS</t>
    </r>
    <r>
      <rPr>
        <b/>
        <sz val="40"/>
        <color theme="7" tint="-0.499984740745262"/>
        <rFont val="Calibri"/>
        <family val="2"/>
      </rPr>
      <t>: 42,539</t>
    </r>
  </si>
  <si>
    <t>Porcentaje de personas con discapacidad y adultas mayores con servicios otorgados</t>
  </si>
  <si>
    <t>Mide la parte porcentual de las personas con discapacidad y adultas mayores con servicios otorgados</t>
  </si>
  <si>
    <t>(Número de personas con discapacidad y adultas mayores con servicios otorgados/(Número de personas con discapacidad y adultas mayores con servicios  programados)*100</t>
  </si>
  <si>
    <t>7850/69.30%</t>
  </si>
  <si>
    <t>8,496/100%</t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</si>
  <si>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>Personas atendidas UBR 1,435: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 (población consultas podológicas 145, población atendida con terapias psicológicas, terapia de lenguaje y traumatología 285  , personas beneficiada con terapia física 450, personas con valoraciones auditivas 555)
</t>
    </r>
    <r>
      <rPr>
        <b/>
        <sz val="40"/>
        <color rgb="FF000000"/>
        <rFont val="Calibri"/>
        <family val="2"/>
      </rPr>
      <t>Personas atendida Cultura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1,372</t>
    </r>
    <r>
      <rPr>
        <b/>
        <sz val="40"/>
        <color rgb="FF000000"/>
        <rFont val="Calibri"/>
        <family val="2"/>
      </rPr>
      <t>:</t>
    </r>
    <r>
      <rPr>
        <b/>
        <u/>
        <sz val="40"/>
        <color rgb="FF000000"/>
        <rFont val="Calibri"/>
        <family val="2"/>
      </rPr>
      <t>(</t>
    </r>
    <r>
      <rPr>
        <sz val="40"/>
        <color rgb="FF000000"/>
        <rFont val="Calibri"/>
        <family val="2"/>
      </rPr>
      <t xml:space="preserve">población adulta mayor y con discapacidad colocadas en algún empleo  colocadas en algún empleo-43, población con discapacidad beneficiada en expoventas 29, población abierta atendida 1300)
</t>
    </r>
    <r>
      <rPr>
        <b/>
        <sz val="40"/>
        <color rgb="FF000000"/>
        <rFont val="Calibri"/>
        <family val="2"/>
      </rPr>
      <t xml:space="preserve">Personas atendidas en CEAMIVIDA: </t>
    </r>
    <r>
      <rPr>
        <b/>
        <u/>
        <sz val="40"/>
        <color theme="7" tint="-0.499984740745262"/>
        <rFont val="Calibri"/>
        <family val="2"/>
      </rPr>
      <t>222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>personas con discapacidad nuevo registro 15, personas con discapacidad atendidas en el mes 143, población abierta atendida 9, padres de familia 55)</t>
    </r>
    <r>
      <rPr>
        <b/>
        <sz val="40"/>
        <color rgb="FF000000"/>
        <rFont val="Calibri"/>
        <family val="2"/>
      </rPr>
      <t xml:space="preserve">
Personas atendidas en los CAPIS:</t>
    </r>
    <r>
      <rPr>
        <b/>
        <u/>
        <sz val="40"/>
        <color rgb="FF000000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1,058</t>
    </r>
    <r>
      <rPr>
        <b/>
        <sz val="40"/>
        <color rgb="FF000000"/>
        <rFont val="Calibri"/>
        <family val="2"/>
      </rPr>
      <t xml:space="preserve">
(</t>
    </r>
    <r>
      <rPr>
        <sz val="40"/>
        <color rgb="FF000000"/>
        <rFont val="Calibri"/>
        <family val="2"/>
      </rPr>
      <t>Población atendida: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los niños de nuevo ingreso 209, niños atendidos de población semicautiva 150, total de población abierta 699)
</t>
    </r>
    <r>
      <rPr>
        <b/>
        <sz val="40"/>
        <color rgb="FF000000"/>
        <rFont val="Calibri"/>
        <family val="2"/>
      </rPr>
      <t xml:space="preserve">Personas atendidas en desarrollo integral del adulto mayor: 4,409
</t>
    </r>
    <r>
      <rPr>
        <sz val="40"/>
        <color rgb="FF000000"/>
        <rFont val="Calibri"/>
        <family val="2"/>
      </rPr>
      <t xml:space="preserve"> ( total de adultos mayores en las casas de día 232, adultos mayores en los grupos perteneciente a DIF 3,427, total de personas de población abierta atendida 4,409
</t>
    </r>
    <r>
      <rPr>
        <b/>
        <sz val="40"/>
        <color rgb="FF000000"/>
        <rFont val="Calibri"/>
        <family val="2"/>
      </rPr>
      <t>TOTAL DE POBLACIÓN BENEFICIADA CON SERVICIOS:
8,496</t>
    </r>
  </si>
  <si>
    <t>Componente 2</t>
  </si>
  <si>
    <t>2.2 Apoyos entregados  a personas con discapacidad y adultas mayores para contribuir a la inclusión</t>
  </si>
  <si>
    <t>Porcentaje de apoyos entregados  a personas con discapacidad y personas adultas mayores</t>
  </si>
  <si>
    <t xml:space="preserve">Mide la parte porcentual de las personas con discapacidad y adultas mayores </t>
  </si>
  <si>
    <t>(Número de apoyos a las personas con discapacidad y adultos mayores entregados/(Número de apoyos a las personas con discapacidad y adultas mayores programados)*100</t>
  </si>
  <si>
    <t>24743/110.70%</t>
  </si>
  <si>
    <t>16,764/100%</t>
  </si>
  <si>
    <t>Lista de beneficiarios</t>
  </si>
  <si>
    <t>Permanencia de la personas en el programa</t>
  </si>
  <si>
    <t>Apoyos otorgados: Desarrollo del adulto mayor: 16,764 raciones alimenticias</t>
  </si>
  <si>
    <t>Porcentaje de personas con discapacidad y adultas mayores beneficiadas con apoyos</t>
  </si>
  <si>
    <t>Mide la parte porcentual de los apoyos entregados a las personas con discapacidad y adultas mayores beneficiadas con apoyos</t>
  </si>
  <si>
    <t>(Número de personas con discapacidad y adultas mayores con apoyos entregados/(Número de personas con discapacidad y adultas mayores en padrón*100</t>
  </si>
  <si>
    <t>409/52.44%</t>
  </si>
  <si>
    <t>65/100%</t>
  </si>
  <si>
    <t>Población beneficiada con raciones alimenticias: 65 personas por mes con población cautiva</t>
  </si>
  <si>
    <t>Componente 3</t>
  </si>
  <si>
    <t>2.3 Capacitaciones impartidas a personas con discapacidad y adultas mayores para contribuir a la inclusión</t>
  </si>
  <si>
    <t xml:space="preserve">Porcentaje de capacitaciones  que favorecen la inclusión  </t>
  </si>
  <si>
    <t>Mide la parte porcentual de las capacitaciones impartidas que favorecen la inclusión</t>
  </si>
  <si>
    <t>(Número de capacitaciones que favorecen la inclusión realizadas /(Número de  capacitaciones que favorecen la inclusión programadas)*100</t>
  </si>
  <si>
    <t>2278/21.98%</t>
  </si>
  <si>
    <t>7,776/100%</t>
  </si>
  <si>
    <t>Lista de asistencia
Convenios de talleres</t>
  </si>
  <si>
    <t>Existe interés por parte de las personas por capacitarse</t>
  </si>
  <si>
    <r>
      <t xml:space="preserve">CULTURA: </t>
    </r>
    <r>
      <rPr>
        <sz val="40"/>
        <color rgb="FF000000"/>
        <rFont val="Calibri"/>
        <family val="2"/>
      </rPr>
      <t>Curso de taller de lengua, de señas y braille y sensibilización</t>
    </r>
    <r>
      <rPr>
        <b/>
        <sz val="40"/>
        <color rgb="FF000000"/>
        <rFont val="Calibri"/>
        <family val="2"/>
      </rPr>
      <t>: 35
CEAMIVIDA:</t>
    </r>
    <r>
      <rPr>
        <sz val="40"/>
        <color rgb="FF000000"/>
        <rFont val="Calibri"/>
        <family val="2"/>
      </rPr>
      <t>Sesiones de talleres recreativos, culturales y formativos:</t>
    </r>
    <r>
      <rPr>
        <b/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1199</t>
    </r>
    <r>
      <rPr>
        <b/>
        <sz val="40"/>
        <color rgb="FF000000"/>
        <rFont val="Calibri"/>
        <family val="2"/>
      </rPr>
      <t xml:space="preserve">: </t>
    </r>
    <r>
      <rPr>
        <sz val="40"/>
        <color rgb="FF000000"/>
        <rFont val="Calibri"/>
        <family val="2"/>
      </rPr>
      <t>sesiones a los NNA y jóvenes</t>
    </r>
    <r>
      <rPr>
        <b/>
        <sz val="40"/>
        <color rgb="FF000000"/>
        <rFont val="Calibri"/>
        <family val="2"/>
      </rPr>
      <t xml:space="preserve">
CAPI: </t>
    </r>
    <r>
      <rPr>
        <sz val="40"/>
        <color rgb="FF000000"/>
        <rFont val="Calibri"/>
        <family val="2"/>
      </rPr>
      <t>Sesiones en talleres preventivo</t>
    </r>
    <r>
      <rPr>
        <b/>
        <sz val="40"/>
        <color rgb="FF000000"/>
        <rFont val="Calibri"/>
        <family val="2"/>
      </rPr>
      <t>s: 83
Desarrollo integral del adulto mayor:</t>
    </r>
    <r>
      <rPr>
        <sz val="40"/>
        <color rgb="FF000000"/>
        <rFont val="Calibri"/>
        <family val="2"/>
      </rPr>
      <t xml:space="preserve"> Sesiones de talleres diseñados, impartidos y evaluados</t>
    </r>
    <r>
      <rPr>
        <b/>
        <sz val="40"/>
        <color rgb="FF000000"/>
        <rFont val="Calibri"/>
        <family val="2"/>
      </rPr>
      <t>: 6,459
Total de capacitaciones: 7,776</t>
    </r>
  </si>
  <si>
    <t>Porcentaje de personas  capacitadas que favorecen la inclusión</t>
  </si>
  <si>
    <t>Mide la parte porcentual de las personas capacitadas que favorecen la inclusión</t>
  </si>
  <si>
    <t>(Número de  personas  capacitadas que favorecen la inclusión realizadas /(Número de  personas  capacitadas  que favorecen la inclusión programadas)*100</t>
  </si>
  <si>
    <t>7043/105.42%</t>
  </si>
  <si>
    <t>5,011/100%</t>
  </si>
  <si>
    <r>
      <t xml:space="preserve">CULTURA: </t>
    </r>
    <r>
      <rPr>
        <sz val="40"/>
        <color rgb="FF000000"/>
        <rFont val="Calibri"/>
        <family val="2"/>
      </rPr>
      <t>Población capacitada taller de lengua, de señas y braille y sensibilización:</t>
    </r>
    <r>
      <rPr>
        <b/>
        <sz val="40"/>
        <color theme="7" tint="-0.499984740745262"/>
        <rFont val="Calibri"/>
        <family val="2"/>
      </rPr>
      <t xml:space="preserve"> 1,229</t>
    </r>
    <r>
      <rPr>
        <b/>
        <sz val="40"/>
        <color rgb="FF000000"/>
        <rFont val="Calibri"/>
        <family val="2"/>
      </rPr>
      <t xml:space="preserve">
CEAMIVIDA: </t>
    </r>
    <r>
      <rPr>
        <sz val="40"/>
        <color rgb="FF000000"/>
        <rFont val="Calibri"/>
        <family val="2"/>
      </rPr>
      <t>Personas capacitada en los talleres: NNA</t>
    </r>
    <r>
      <rPr>
        <b/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:167</t>
    </r>
    <r>
      <rPr>
        <b/>
        <sz val="40"/>
        <color rgb="FF000000"/>
        <rFont val="Calibri"/>
        <family val="2"/>
      </rPr>
      <t xml:space="preserve">
CAPI:</t>
    </r>
    <r>
      <rPr>
        <sz val="40"/>
        <color rgb="FF000000"/>
        <rFont val="Calibri"/>
        <family val="2"/>
      </rPr>
      <t xml:space="preserve"> Personas capacitada con talleres, padres de familia</t>
    </r>
    <r>
      <rPr>
        <b/>
        <sz val="40"/>
        <color rgb="FF000000"/>
        <rFont val="Calibri"/>
        <family val="2"/>
      </rPr>
      <t xml:space="preserve">: 188
Desarrollo del adulto mayor: </t>
    </r>
    <r>
      <rPr>
        <sz val="40"/>
        <color rgb="FF000000"/>
        <rFont val="Calibri"/>
        <family val="2"/>
      </rPr>
      <t>Población atendida</t>
    </r>
    <r>
      <rPr>
        <b/>
        <sz val="40"/>
        <color theme="7" tint="-0.499984740745262"/>
        <rFont val="Calibri"/>
        <family val="2"/>
      </rPr>
      <t>: 3,427</t>
    </r>
    <r>
      <rPr>
        <b/>
        <sz val="40"/>
        <color rgb="FF000000"/>
        <rFont val="Calibri"/>
        <family val="2"/>
      </rPr>
      <t xml:space="preserve">
Total de población: 5,011</t>
    </r>
  </si>
  <si>
    <t>ACTIVIDADES O PROCESOS DE GESTIÓN Y PRODUCCIÓN DE COMPONENTES</t>
  </si>
  <si>
    <t xml:space="preserve"> COMPONENTE 1: </t>
  </si>
  <si>
    <t>Actividad 2.1.1</t>
  </si>
  <si>
    <t>2.1.1 Elaboración de padrones de beneficiarios</t>
  </si>
  <si>
    <t>Padrones de beneficiarios realizados</t>
  </si>
  <si>
    <t>Mide el número de padrones de beneficiarios realizados</t>
  </si>
  <si>
    <t>Número de padrones</t>
  </si>
  <si>
    <t>Trimestral</t>
  </si>
  <si>
    <t>N/A</t>
  </si>
  <si>
    <t>Permanencia de la población beneficiada</t>
  </si>
  <si>
    <t>1 padrón por programa: 
UBR
CULTURA
CEAMIVIDA
DESARROLLO DEL ADULTO MAYOR
CAPIS</t>
  </si>
  <si>
    <t>Actividad 2.1.2</t>
  </si>
  <si>
    <t>2.1.2 Realización de acuerdos o convenios para otorgar servicios</t>
  </si>
  <si>
    <t xml:space="preserve"> Acuerdos o convenios para otorgar servicios</t>
  </si>
  <si>
    <t>Mide el número de acuerdos o convenios para otorgar servicios</t>
  </si>
  <si>
    <t>Número de acuerdo o convenios</t>
  </si>
  <si>
    <t>Disposición por parte empresas e instituciones con los que se generen los acuerdo y convenios</t>
  </si>
  <si>
    <t>Acuerdos o convenios por programas:
UBR, 1
CULTURA, 2
DESARROLLO DE ADULTO MATOR, 1
CAPIS,1</t>
  </si>
  <si>
    <t xml:space="preserve">COMPONENTE 2: </t>
  </si>
  <si>
    <t>Actividad 2.2.1</t>
  </si>
  <si>
    <t>2.2.1  Elaboración de padrones de beneficiarios</t>
  </si>
  <si>
    <t>I padrón por programa: Desarrollo Integral del Adulto Mayor</t>
  </si>
  <si>
    <t>Actividad 2.2.2</t>
  </si>
  <si>
    <t>2.2.2 Elaboración de lineamientos para la entrega del apoyo</t>
  </si>
  <si>
    <t>Lineamientos para la entrega de apoyos</t>
  </si>
  <si>
    <t>Mide el número lineamientos para la entrega de apoyos</t>
  </si>
  <si>
    <t>Número de lineamientos</t>
  </si>
  <si>
    <t>Lineamientos</t>
  </si>
  <si>
    <t>1 lineamiento por  programa: Desarrollo Integral del Adulto mayor</t>
  </si>
  <si>
    <t xml:space="preserve">COMPONENTE 3: </t>
  </si>
  <si>
    <t>Actividad 2.3.1</t>
  </si>
  <si>
    <t>2.3.1 Elaboración de registro de asistencias</t>
  </si>
  <si>
    <t>Registro de asistencias</t>
  </si>
  <si>
    <t>Mide el número de registros de asistencia  realizados</t>
  </si>
  <si>
    <t>Número de registros de asistencia  realizados</t>
  </si>
  <si>
    <t xml:space="preserve">1  registro por programa:
CULTURA
CEAMIVIDA
CAPI
DESARROLLO DEL ADULTO MAYOR
</t>
  </si>
  <si>
    <t>Actividad 2.3.2</t>
  </si>
  <si>
    <t>2.3.2 Realización de eventos para promoción de la cultura de la inclusión</t>
  </si>
  <si>
    <t>Eventos para promoción de la cultura de la inclusión</t>
  </si>
  <si>
    <t>Mide el número de eventos de  promoción de la cultura de la inclusión</t>
  </si>
  <si>
    <t>Número de eventos de  promoción de la cultura de la inclusión</t>
  </si>
  <si>
    <t>Respuesta positiva de los asistentes</t>
  </si>
  <si>
    <t>3 eventos:
Día de la discapacidad (Cultura)
Día del síndrome de Down (CEAMIVIDA)
Certamen de la Reyna del Adulto Mayor (Adulto mayor)</t>
  </si>
  <si>
    <t>Actividad 2. 3.3</t>
  </si>
  <si>
    <t>2.3.3  Realización de cronogramas de capacitaciones, talleres y eventos</t>
  </si>
  <si>
    <t>Cronogramas de capacitaciones, talleres y eventos</t>
  </si>
  <si>
    <t>Mide el número cronogramas de capacitaciones, talleres y eventos   realizados</t>
  </si>
  <si>
    <t>Número cronogramas de capacitaciones, talleres y eventos   realizados</t>
  </si>
  <si>
    <t>Cronograma de , capacitaciones, talleres y eventos por programa:
1 Cultura
2 CAPI
1 ADULTO MAYOR
1 CEAMIVIDA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</si>
  <si>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</si>
  <si>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</si>
  <si>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</si>
  <si>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</si>
  <si>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</si>
  <si>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</si>
  <si>
    <t>COLOR METAS</t>
  </si>
  <si>
    <t>SERVICIOS</t>
  </si>
  <si>
    <t>CAPACITACIóN</t>
  </si>
  <si>
    <t>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</si>
</sst>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b/>
      <sz val="48"/>
      <color theme="0"/>
      <name val="Calibri"/>
      <family val="2"/>
    </font>
    <font>
      <b/>
      <sz val="26"/>
      <color theme="0"/>
      <name val="Calibri"/>
      <family val="2"/>
    </font>
    <font>
      <b/>
      <sz val="48"/>
      <color rgb="FF000000"/>
      <name val="Calibri"/>
      <family val="2"/>
    </font>
    <font>
      <b/>
      <sz val="22"/>
      <color rgb="FF000000"/>
      <name val="Calibri"/>
      <family val="2"/>
    </font>
    <font>
      <b/>
      <sz val="40"/>
      <color theme="0"/>
      <name val="Calibri"/>
      <family val="2"/>
    </font>
    <font>
      <b/>
      <sz val="18"/>
      <color theme="0"/>
      <name val="Calibri"/>
      <family val="2"/>
    </font>
    <font>
      <b/>
      <sz val="40"/>
      <color rgb="FF000000"/>
      <name val="Calibri"/>
      <family val="2"/>
    </font>
    <font>
      <b/>
      <sz val="24"/>
      <color rgb="FF000000"/>
      <name val="Calibri"/>
      <family val="2"/>
    </font>
    <font>
      <sz val="40"/>
      <color rgb="FF000000"/>
      <name val="Calibri"/>
      <family val="2"/>
    </font>
    <font>
      <b/>
      <sz val="20"/>
      <color theme="0"/>
      <name val="Calibri"/>
      <family val="2"/>
    </font>
    <font>
      <b/>
      <sz val="20"/>
      <color rgb="FF000000"/>
      <name val="Calibri"/>
      <family val="2"/>
    </font>
    <font>
      <b/>
      <sz val="36"/>
      <color theme="0"/>
      <name val="Calibri"/>
      <family val="2"/>
    </font>
    <font>
      <b/>
      <sz val="36"/>
      <color rgb="FF000000"/>
      <name val="Calibri"/>
      <family val="2"/>
    </font>
    <font>
      <sz val="20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48"/>
      <color theme="1"/>
      <name val="Calibri"/>
      <family val="2"/>
    </font>
    <font>
      <sz val="30"/>
      <color rgb="FF000000"/>
      <name val="Calibri"/>
      <family val="2"/>
    </font>
    <font>
      <sz val="40"/>
      <color theme="1"/>
      <name val="Arial"/>
      <family val="2"/>
    </font>
    <font>
      <b/>
      <sz val="45"/>
      <color rgb="FF000000"/>
      <name val="Calibri"/>
      <family val="2"/>
    </font>
    <font>
      <b/>
      <sz val="40"/>
      <color theme="7" tint="-0.499984740745262"/>
      <name val="Calibri"/>
      <family val="2"/>
    </font>
    <font>
      <b/>
      <sz val="72"/>
      <color rgb="FF000000"/>
      <name val="Calibri"/>
      <family val="2"/>
    </font>
    <font>
      <sz val="45"/>
      <color rgb="FF000000"/>
      <name val="Calibri"/>
      <family val="2"/>
    </font>
    <font>
      <sz val="11"/>
      <color indexed="50"/>
      <name val="Calibri"/>
      <family val="2"/>
      <scheme val="minor"/>
    </font>
    <font>
      <b/>
      <u/>
      <sz val="40"/>
      <color rgb="FF000000"/>
      <name val="Calibri"/>
      <family val="2"/>
    </font>
    <font>
      <b/>
      <u/>
      <sz val="40"/>
      <color theme="7" tint="-0.499984740745262"/>
      <name val="Calibri"/>
      <family val="2"/>
    </font>
    <font>
      <sz val="40"/>
      <name val="Calibri"/>
      <family val="2"/>
    </font>
    <font>
      <sz val="11"/>
      <color rgb="FF000000"/>
      <name val="Calibri"/>
      <family val="2"/>
    </font>
    <font>
      <sz val="48"/>
      <color rgb="FF000000"/>
      <name val="Calibri"/>
      <family val="2"/>
    </font>
    <font>
      <sz val="26"/>
      <color rgb="FF000000"/>
      <name val="Calibri"/>
      <family val="2"/>
    </font>
    <font>
      <b/>
      <sz val="26"/>
      <color rgb="FF000000"/>
      <name val="Calibri"/>
      <family val="2"/>
    </font>
    <font>
      <sz val="36"/>
      <color rgb="FF000000"/>
      <name val="Calibri"/>
      <family val="2"/>
    </font>
    <font>
      <sz val="36"/>
      <name val="Calibri"/>
      <family val="2"/>
    </font>
    <font>
      <sz val="10"/>
      <name val="Arial"/>
      <family val="2"/>
    </font>
    <font>
      <sz val="48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0C9"/>
      </patternFill>
    </fill>
    <fill>
      <patternFill patternType="solid">
        <fgColor theme="0" tint="-0.499984740745262"/>
        <bgColor rgb="FFFFE193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6" tint="0.59999389629810485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FAE2E5"/>
      </patternFill>
    </fill>
    <fill>
      <patternFill patternType="solid">
        <fgColor theme="7" tint="0.79998168889431442"/>
        <bgColor rgb="FFFAE2E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rgb="FFFAE7D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AE2E5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5" fillId="0" borderId="0" applyFont="0" applyFill="0" applyBorder="0" applyAlignment="0" applyProtection="0">
      <alignment vertical="center"/>
    </xf>
    <xf numFmtId="0" fontId="29" fillId="0" borderId="0"/>
    <xf numFmtId="0" fontId="35" fillId="0" borderId="0"/>
    <xf numFmtId="0" fontId="1" fillId="0" borderId="0"/>
  </cellStyleXfs>
  <cellXfs count="27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2" borderId="0" xfId="0" applyFill="1"/>
    <xf numFmtId="0" fontId="3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10" fillId="2" borderId="12" xfId="0" applyFont="1" applyFill="1" applyBorder="1"/>
    <xf numFmtId="0" fontId="10" fillId="5" borderId="12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8" fillId="6" borderId="27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5" fillId="2" borderId="0" xfId="0" applyFont="1" applyFill="1" applyBorder="1"/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6" fillId="7" borderId="30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vertical="center" wrapText="1"/>
    </xf>
    <xf numFmtId="0" fontId="0" fillId="2" borderId="0" xfId="0" applyFont="1" applyFill="1"/>
    <xf numFmtId="0" fontId="14" fillId="0" borderId="12" xfId="0" applyFont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20" fillId="10" borderId="12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10" fontId="21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vertical="top" wrapText="1"/>
    </xf>
    <xf numFmtId="2" fontId="23" fillId="0" borderId="12" xfId="0" applyNumberFormat="1" applyFont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top" wrapText="1"/>
    </xf>
    <xf numFmtId="0" fontId="24" fillId="11" borderId="12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center" wrapText="1"/>
    </xf>
    <xf numFmtId="3" fontId="21" fillId="12" borderId="12" xfId="1" applyNumberFormat="1" applyFont="1" applyFill="1" applyBorder="1" applyAlignment="1">
      <alignment horizontal="center" vertical="center" wrapText="1"/>
    </xf>
    <xf numFmtId="3" fontId="10" fillId="11" borderId="12" xfId="1" applyNumberFormat="1" applyFont="1" applyFill="1" applyBorder="1" applyAlignment="1">
      <alignment horizontal="center" vertical="center" wrapText="1"/>
    </xf>
    <xf numFmtId="9" fontId="21" fillId="11" borderId="12" xfId="0" applyNumberFormat="1" applyFont="1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top" wrapText="1"/>
    </xf>
    <xf numFmtId="0" fontId="10" fillId="14" borderId="11" xfId="0" applyFont="1" applyFill="1" applyBorder="1" applyAlignment="1">
      <alignment horizontal="center" vertical="top" wrapText="1"/>
    </xf>
    <xf numFmtId="2" fontId="23" fillId="13" borderId="12" xfId="0" applyNumberFormat="1" applyFont="1" applyFill="1" applyBorder="1" applyAlignment="1">
      <alignment horizontal="center" vertical="center" wrapText="1"/>
    </xf>
    <xf numFmtId="3" fontId="21" fillId="11" borderId="12" xfId="1" applyNumberFormat="1" applyFont="1" applyFill="1" applyBorder="1" applyAlignment="1">
      <alignment horizontal="center" vertical="center" wrapText="1"/>
    </xf>
    <xf numFmtId="0" fontId="19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top" wrapText="1"/>
    </xf>
    <xf numFmtId="0" fontId="24" fillId="15" borderId="12" xfId="0" applyFont="1" applyFill="1" applyBorder="1" applyAlignment="1">
      <alignment horizontal="center" vertical="center" wrapText="1"/>
    </xf>
    <xf numFmtId="0" fontId="28" fillId="15" borderId="12" xfId="0" applyFont="1" applyFill="1" applyBorder="1" applyAlignment="1">
      <alignment horizontal="center" vertical="center" wrapText="1"/>
    </xf>
    <xf numFmtId="0" fontId="28" fillId="16" borderId="12" xfId="0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 wrapText="1"/>
    </xf>
    <xf numFmtId="3" fontId="21" fillId="15" borderId="12" xfId="0" applyNumberFormat="1" applyFont="1" applyFill="1" applyBorder="1" applyAlignment="1">
      <alignment horizontal="center" vertical="center" wrapText="1"/>
    </xf>
    <xf numFmtId="3" fontId="10" fillId="15" borderId="12" xfId="0" applyNumberFormat="1" applyFont="1" applyFill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center" vertical="center" wrapText="1"/>
    </xf>
    <xf numFmtId="0" fontId="8" fillId="15" borderId="11" xfId="0" applyFont="1" applyFill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 wrapText="1"/>
    </xf>
    <xf numFmtId="2" fontId="23" fillId="15" borderId="12" xfId="0" applyNumberFormat="1" applyFont="1" applyFill="1" applyBorder="1" applyAlignment="1">
      <alignment horizontal="center" vertical="center" wrapText="1"/>
    </xf>
    <xf numFmtId="0" fontId="19" fillId="17" borderId="12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top" wrapText="1"/>
    </xf>
    <xf numFmtId="0" fontId="24" fillId="17" borderId="12" xfId="0" applyFont="1" applyFill="1" applyBorder="1" applyAlignment="1">
      <alignment horizontal="center" vertical="center" wrapText="1"/>
    </xf>
    <xf numFmtId="0" fontId="10" fillId="18" borderId="12" xfId="0" applyFont="1" applyFill="1" applyBorder="1" applyAlignment="1">
      <alignment horizontal="center" vertical="center" wrapText="1"/>
    </xf>
    <xf numFmtId="3" fontId="21" fillId="17" borderId="12" xfId="0" applyNumberFormat="1" applyFont="1" applyFill="1" applyBorder="1" applyAlignment="1">
      <alignment horizontal="center" vertical="center" wrapText="1"/>
    </xf>
    <xf numFmtId="3" fontId="10" fillId="17" borderId="12" xfId="0" applyNumberFormat="1" applyFont="1" applyFill="1" applyBorder="1" applyAlignment="1">
      <alignment horizontal="center" vertical="center" wrapText="1"/>
    </xf>
    <xf numFmtId="0" fontId="10" fillId="19" borderId="12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top" wrapText="1"/>
    </xf>
    <xf numFmtId="2" fontId="23" fillId="18" borderId="12" xfId="0" applyNumberFormat="1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top" wrapText="1"/>
    </xf>
    <xf numFmtId="0" fontId="24" fillId="17" borderId="14" xfId="0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center" wrapText="1"/>
    </xf>
    <xf numFmtId="0" fontId="10" fillId="18" borderId="14" xfId="0" applyFont="1" applyFill="1" applyBorder="1" applyAlignment="1">
      <alignment horizontal="center" vertical="center" wrapText="1"/>
    </xf>
    <xf numFmtId="3" fontId="21" fillId="17" borderId="14" xfId="0" applyNumberFormat="1" applyFont="1" applyFill="1" applyBorder="1" applyAlignment="1">
      <alignment horizontal="center" vertical="center" wrapText="1"/>
    </xf>
    <xf numFmtId="3" fontId="10" fillId="17" borderId="14" xfId="0" applyNumberFormat="1" applyFont="1" applyFill="1" applyBorder="1" applyAlignment="1">
      <alignment horizontal="center" vertical="center" wrapText="1"/>
    </xf>
    <xf numFmtId="0" fontId="21" fillId="17" borderId="14" xfId="0" applyFont="1" applyFill="1" applyBorder="1" applyAlignment="1">
      <alignment horizontal="center" vertical="center" wrapText="1"/>
    </xf>
    <xf numFmtId="0" fontId="10" fillId="19" borderId="14" xfId="0" applyFont="1" applyFill="1" applyBorder="1" applyAlignment="1">
      <alignment horizontal="center" vertical="center" wrapText="1"/>
    </xf>
    <xf numFmtId="0" fontId="8" fillId="19" borderId="15" xfId="0" applyFont="1" applyFill="1" applyBorder="1" applyAlignment="1">
      <alignment horizontal="center" vertical="top" wrapText="1"/>
    </xf>
    <xf numFmtId="0" fontId="8" fillId="12" borderId="34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31" xfId="0" applyFont="1" applyFill="1" applyBorder="1" applyAlignment="1">
      <alignment horizontal="center" vertical="center" wrapText="1"/>
    </xf>
    <xf numFmtId="0" fontId="10" fillId="13" borderId="35" xfId="0" applyFont="1" applyFill="1" applyBorder="1" applyAlignment="1">
      <alignment horizontal="center" vertical="center" wrapText="1"/>
    </xf>
    <xf numFmtId="0" fontId="10" fillId="12" borderId="36" xfId="0" applyFont="1" applyFill="1" applyBorder="1" applyAlignment="1">
      <alignment horizontal="center" vertical="center" wrapText="1"/>
    </xf>
    <xf numFmtId="0" fontId="10" fillId="12" borderId="37" xfId="0" applyFont="1" applyFill="1" applyBorder="1" applyAlignment="1">
      <alignment horizontal="center" vertical="center" wrapText="1"/>
    </xf>
    <xf numFmtId="0" fontId="10" fillId="12" borderId="35" xfId="0" applyFont="1" applyFill="1" applyBorder="1" applyAlignment="1">
      <alignment horizontal="center" vertical="center" wrapText="1"/>
    </xf>
    <xf numFmtId="0" fontId="10" fillId="12" borderId="35" xfId="0" applyFont="1" applyFill="1" applyBorder="1" applyAlignment="1">
      <alignment vertical="top" wrapText="1"/>
    </xf>
    <xf numFmtId="3" fontId="30" fillId="20" borderId="12" xfId="2" applyNumberFormat="1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0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vertical="top" wrapText="1"/>
    </xf>
    <xf numFmtId="0" fontId="10" fillId="12" borderId="14" xfId="0" applyFont="1" applyFill="1" applyBorder="1" applyAlignment="1">
      <alignment vertical="center" wrapText="1"/>
    </xf>
    <xf numFmtId="0" fontId="30" fillId="20" borderId="12" xfId="2" applyFont="1" applyFill="1" applyBorder="1" applyAlignment="1">
      <alignment horizontal="center" vertical="center"/>
    </xf>
    <xf numFmtId="0" fontId="8" fillId="15" borderId="34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8" fillId="15" borderId="39" xfId="0" applyFont="1" applyFill="1" applyBorder="1" applyAlignment="1">
      <alignment horizontal="center" vertical="center" wrapText="1"/>
    </xf>
    <xf numFmtId="0" fontId="10" fillId="15" borderId="39" xfId="0" applyFont="1" applyFill="1" applyBorder="1" applyAlignment="1">
      <alignment horizontal="center" vertical="center" wrapText="1"/>
    </xf>
    <xf numFmtId="0" fontId="10" fillId="15" borderId="41" xfId="0" applyFont="1" applyFill="1" applyBorder="1" applyAlignment="1">
      <alignment horizontal="center" vertical="top" wrapText="1"/>
    </xf>
    <xf numFmtId="0" fontId="10" fillId="16" borderId="35" xfId="0" applyFont="1" applyFill="1" applyBorder="1" applyAlignment="1">
      <alignment horizontal="center" vertical="center" wrapText="1"/>
    </xf>
    <xf numFmtId="0" fontId="10" fillId="15" borderId="37" xfId="0" applyFont="1" applyFill="1" applyBorder="1" applyAlignment="1">
      <alignment horizontal="center" vertical="top" wrapText="1"/>
    </xf>
    <xf numFmtId="0" fontId="10" fillId="15" borderId="35" xfId="0" applyFont="1" applyFill="1" applyBorder="1" applyAlignment="1">
      <alignment horizontal="center" vertical="top" wrapText="1"/>
    </xf>
    <xf numFmtId="0" fontId="10" fillId="15" borderId="35" xfId="0" applyFont="1" applyFill="1" applyBorder="1" applyAlignment="1">
      <alignment vertical="center" wrapText="1"/>
    </xf>
    <xf numFmtId="0" fontId="30" fillId="16" borderId="12" xfId="2" applyFont="1" applyFill="1" applyBorder="1" applyAlignment="1">
      <alignment horizontal="center" vertical="center"/>
    </xf>
    <xf numFmtId="0" fontId="8" fillId="15" borderId="16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42" xfId="0" applyFont="1" applyFill="1" applyBorder="1" applyAlignment="1">
      <alignment horizontal="center" vertical="top" wrapText="1"/>
    </xf>
    <xf numFmtId="0" fontId="10" fillId="16" borderId="14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top" wrapText="1"/>
    </xf>
    <xf numFmtId="0" fontId="10" fillId="15" borderId="43" xfId="0" applyFont="1" applyFill="1" applyBorder="1" applyAlignment="1">
      <alignment horizontal="center" vertical="top" wrapText="1"/>
    </xf>
    <xf numFmtId="0" fontId="10" fillId="15" borderId="38" xfId="0" applyFont="1" applyFill="1" applyBorder="1" applyAlignment="1">
      <alignment horizontal="center" vertical="top" wrapText="1"/>
    </xf>
    <xf numFmtId="0" fontId="10" fillId="15" borderId="14" xfId="0" applyFont="1" applyFill="1" applyBorder="1" applyAlignment="1">
      <alignment horizontal="center" vertical="top" wrapText="1"/>
    </xf>
    <xf numFmtId="0" fontId="10" fillId="15" borderId="14" xfId="0" applyFont="1" applyFill="1" applyBorder="1" applyAlignment="1">
      <alignment vertical="center" wrapText="1"/>
    </xf>
    <xf numFmtId="0" fontId="8" fillId="17" borderId="34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8" fillId="17" borderId="29" xfId="0" applyFont="1" applyFill="1" applyBorder="1" applyAlignment="1">
      <alignment horizontal="center" vertical="center" wrapText="1"/>
    </xf>
    <xf numFmtId="0" fontId="10" fillId="17" borderId="29" xfId="0" applyFont="1" applyFill="1" applyBorder="1" applyAlignment="1">
      <alignment horizontal="center" vertical="center" wrapText="1"/>
    </xf>
    <xf numFmtId="0" fontId="10" fillId="17" borderId="44" xfId="0" applyFont="1" applyFill="1" applyBorder="1" applyAlignment="1">
      <alignment horizontal="center" vertical="center" wrapText="1"/>
    </xf>
    <xf numFmtId="0" fontId="10" fillId="18" borderId="35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10" fillId="17" borderId="37" xfId="0" applyFont="1" applyFill="1" applyBorder="1" applyAlignment="1">
      <alignment horizontal="center" vertical="top" wrapText="1"/>
    </xf>
    <xf numFmtId="0" fontId="10" fillId="17" borderId="35" xfId="0" applyFont="1" applyFill="1" applyBorder="1" applyAlignment="1">
      <alignment horizontal="center" vertical="top" wrapText="1"/>
    </xf>
    <xf numFmtId="0" fontId="10" fillId="17" borderId="35" xfId="0" applyFont="1" applyFill="1" applyBorder="1" applyAlignment="1">
      <alignment horizontal="left" vertical="top" wrapText="1"/>
    </xf>
    <xf numFmtId="0" fontId="30" fillId="18" borderId="12" xfId="2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 wrapText="1"/>
    </xf>
    <xf numFmtId="0" fontId="10" fillId="17" borderId="45" xfId="0" applyFont="1" applyFill="1" applyBorder="1" applyAlignment="1">
      <alignment horizontal="center" vertical="top" wrapText="1"/>
    </xf>
    <xf numFmtId="0" fontId="10" fillId="17" borderId="12" xfId="0" applyFont="1" applyFill="1" applyBorder="1" applyAlignment="1">
      <alignment horizontal="left" vertical="top" wrapText="1"/>
    </xf>
    <xf numFmtId="0" fontId="10" fillId="17" borderId="12" xfId="0" applyFont="1" applyFill="1" applyBorder="1" applyAlignment="1">
      <alignment horizontal="left" vertical="center" wrapText="1"/>
    </xf>
    <xf numFmtId="0" fontId="10" fillId="17" borderId="46" xfId="0" applyFont="1" applyFill="1" applyBorder="1" applyAlignment="1">
      <alignment horizontal="center" vertical="top" wrapText="1"/>
    </xf>
    <xf numFmtId="0" fontId="10" fillId="17" borderId="28" xfId="0" applyFont="1" applyFill="1" applyBorder="1" applyAlignment="1">
      <alignment horizontal="center" vertical="top" wrapText="1"/>
    </xf>
    <xf numFmtId="0" fontId="10" fillId="17" borderId="28" xfId="0" applyFont="1" applyFill="1" applyBorder="1" applyAlignment="1">
      <alignment horizontal="left" vertical="top" wrapText="1"/>
    </xf>
    <xf numFmtId="0" fontId="10" fillId="17" borderId="28" xfId="0" applyFont="1" applyFill="1" applyBorder="1" applyAlignment="1">
      <alignment horizontal="left" vertical="center" wrapText="1"/>
    </xf>
    <xf numFmtId="0" fontId="31" fillId="0" borderId="0" xfId="0" applyFont="1"/>
    <xf numFmtId="0" fontId="15" fillId="0" borderId="0" xfId="0" applyFont="1"/>
    <xf numFmtId="0" fontId="24" fillId="2" borderId="0" xfId="0" applyFont="1" applyFill="1" applyBorder="1" applyAlignment="1">
      <alignment horizontal="center" vertical="center" wrapText="1"/>
    </xf>
    <xf numFmtId="0" fontId="24" fillId="0" borderId="0" xfId="0" applyFont="1"/>
    <xf numFmtId="0" fontId="31" fillId="2" borderId="0" xfId="0" applyFont="1" applyFill="1"/>
    <xf numFmtId="0" fontId="15" fillId="2" borderId="0" xfId="0" applyFont="1" applyFill="1"/>
    <xf numFmtId="0" fontId="21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2" borderId="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37" fillId="13" borderId="12" xfId="4" applyFont="1" applyFill="1" applyBorder="1" applyAlignment="1" applyProtection="1">
      <alignment horizontal="center" vertical="center"/>
      <protection locked="0"/>
    </xf>
    <xf numFmtId="0" fontId="37" fillId="18" borderId="12" xfId="4" applyFont="1" applyFill="1" applyBorder="1" applyAlignment="1" applyProtection="1">
      <alignment horizontal="center" vertical="center"/>
      <protection locked="0"/>
    </xf>
    <xf numFmtId="0" fontId="37" fillId="16" borderId="12" xfId="4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7" borderId="12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  <xf numFmtId="0" fontId="8" fillId="12" borderId="24" xfId="0" applyFont="1" applyFill="1" applyBorder="1" applyAlignment="1">
      <alignment horizontal="center" vertical="center" wrapText="1"/>
    </xf>
    <xf numFmtId="0" fontId="8" fillId="12" borderId="3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top" wrapText="1"/>
    </xf>
    <xf numFmtId="0" fontId="4" fillId="12" borderId="5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left" vertical="center" wrapText="1"/>
    </xf>
    <xf numFmtId="0" fontId="10" fillId="12" borderId="3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center" wrapText="1"/>
    </xf>
    <xf numFmtId="0" fontId="10" fillId="12" borderId="6" xfId="0" applyFont="1" applyFill="1" applyBorder="1" applyAlignment="1">
      <alignment horizontal="left" vertical="center" wrapText="1"/>
    </xf>
    <xf numFmtId="0" fontId="8" fillId="15" borderId="23" xfId="0" applyFont="1" applyFill="1" applyBorder="1" applyAlignment="1">
      <alignment horizontal="center" vertical="center" wrapText="1"/>
    </xf>
    <xf numFmtId="0" fontId="8" fillId="15" borderId="24" xfId="0" applyFont="1" applyFill="1" applyBorder="1" applyAlignment="1">
      <alignment horizontal="center" vertical="center" wrapText="1"/>
    </xf>
    <xf numFmtId="0" fontId="8" fillId="15" borderId="33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top" wrapText="1"/>
    </xf>
    <xf numFmtId="0" fontId="4" fillId="15" borderId="5" xfId="0" applyFont="1" applyFill="1" applyBorder="1" applyAlignment="1">
      <alignment horizontal="center" vertical="top" wrapText="1"/>
    </xf>
    <xf numFmtId="0" fontId="10" fillId="15" borderId="39" xfId="0" applyFont="1" applyFill="1" applyBorder="1" applyAlignment="1">
      <alignment horizontal="left" vertical="center" wrapText="1"/>
    </xf>
    <xf numFmtId="0" fontId="10" fillId="15" borderId="40" xfId="0" applyFont="1" applyFill="1" applyBorder="1" applyAlignment="1">
      <alignment horizontal="left" vertical="center" wrapText="1"/>
    </xf>
    <xf numFmtId="0" fontId="10" fillId="15" borderId="16" xfId="0" applyFont="1" applyFill="1" applyBorder="1" applyAlignment="1">
      <alignment horizontal="left" vertical="center" wrapText="1"/>
    </xf>
    <xf numFmtId="0" fontId="10" fillId="15" borderId="20" xfId="0" applyFont="1" applyFill="1" applyBorder="1" applyAlignment="1">
      <alignment horizontal="left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top" wrapText="1"/>
    </xf>
    <xf numFmtId="0" fontId="4" fillId="17" borderId="5" xfId="0" applyFont="1" applyFill="1" applyBorder="1" applyAlignment="1">
      <alignment horizontal="center" vertical="top" wrapText="1"/>
    </xf>
    <xf numFmtId="0" fontId="10" fillId="17" borderId="29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6" fillId="0" borderId="12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 2" xfId="3"/>
    <cellStyle name="Normal 4 7 2 4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730260</xdr:colOff>
      <xdr:row>55</xdr:row>
      <xdr:rowOff>0</xdr:rowOff>
    </xdr:from>
    <xdr:to>
      <xdr:col>18</xdr:col>
      <xdr:colOff>3022937</xdr:colOff>
      <xdr:row>55</xdr:row>
      <xdr:rowOff>526177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2043935" y="113633250"/>
          <a:ext cx="2292677" cy="526177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R57"/>
  <sheetViews>
    <sheetView showGridLines="0" tabSelected="1" topLeftCell="M21" zoomScale="20" zoomScaleNormal="20" zoomScaleSheetLayoutView="10" workbookViewId="0">
      <selection activeCell="W27" sqref="W27"/>
    </sheetView>
  </sheetViews>
  <sheetFormatPr baseColWidth="10" defaultColWidth="8.85546875" defaultRowHeight="101.25" customHeight="1"/>
  <cols>
    <col min="1" max="1" width="14.5703125" style="5" customWidth="1"/>
    <col min="2" max="2" width="53.42578125" style="5" customWidth="1"/>
    <col min="3" max="3" width="44.85546875" style="5" customWidth="1"/>
    <col min="4" max="4" width="87.42578125" style="5" customWidth="1"/>
    <col min="5" max="5" width="27.5703125" style="5" customWidth="1"/>
    <col min="6" max="6" width="61.28515625" style="5" customWidth="1"/>
    <col min="7" max="7" width="59.5703125" style="5" customWidth="1"/>
    <col min="8" max="8" width="159.140625" style="5" customWidth="1"/>
    <col min="9" max="9" width="93.140625" style="5" customWidth="1"/>
    <col min="10" max="10" width="62" style="5" customWidth="1"/>
    <col min="11" max="11" width="58.28515625" style="5" customWidth="1"/>
    <col min="12" max="12" width="45.7109375" style="5" customWidth="1"/>
    <col min="13" max="13" width="42.42578125" style="5" customWidth="1"/>
    <col min="14" max="14" width="51.28515625" style="5" customWidth="1"/>
    <col min="15" max="15" width="49.42578125" style="5" customWidth="1"/>
    <col min="16" max="16" width="52.42578125" style="5" customWidth="1"/>
    <col min="17" max="17" width="53.5703125" style="5" customWidth="1"/>
    <col min="18" max="18" width="53.42578125" style="5" customWidth="1"/>
    <col min="19" max="19" width="62" style="5" customWidth="1"/>
    <col min="20" max="20" width="79.140625" style="5" customWidth="1"/>
    <col min="21" max="21" width="214.140625" style="5" customWidth="1"/>
    <col min="22" max="22" width="65.7109375" style="5" customWidth="1"/>
    <col min="23" max="23" width="77.85546875" style="5" customWidth="1"/>
    <col min="24" max="24" width="60.140625" style="5" customWidth="1"/>
    <col min="25" max="31" width="96.42578125" style="5" customWidth="1"/>
    <col min="32" max="16384" width="8.85546875" style="5"/>
  </cols>
  <sheetData>
    <row r="1" spans="1:226" ht="101.25" customHeight="1" thickBot="1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4"/>
      <c r="W1" s="4"/>
      <c r="X1" s="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</row>
    <row r="2" spans="1:226" ht="101.25" customHeight="1" thickBot="1">
      <c r="A2"/>
      <c r="B2" s="171" t="s">
        <v>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  <c r="U2" s="6"/>
      <c r="V2" s="6"/>
      <c r="W2" s="6"/>
      <c r="X2" s="6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</row>
    <row r="3" spans="1:226" ht="101.25" customHeight="1" thickBot="1">
      <c r="A3"/>
      <c r="B3" s="174" t="s">
        <v>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6"/>
      <c r="U3" s="7"/>
      <c r="V3" s="7"/>
      <c r="W3" s="7"/>
      <c r="X3" s="7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</row>
    <row r="4" spans="1:226" ht="101.25" customHeight="1">
      <c r="A4"/>
      <c r="B4" s="177" t="s">
        <v>2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8"/>
      <c r="V4" s="8"/>
      <c r="W4" s="8"/>
      <c r="X4" s="8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</row>
    <row r="5" spans="1:226" ht="101.25" customHeight="1">
      <c r="A5"/>
      <c r="B5" s="178" t="s">
        <v>3</v>
      </c>
      <c r="C5" s="179"/>
      <c r="D5" s="179"/>
      <c r="E5" s="179"/>
      <c r="F5" s="180"/>
      <c r="G5" s="181" t="s">
        <v>4</v>
      </c>
      <c r="H5" s="179"/>
      <c r="I5" s="179"/>
      <c r="J5" s="179"/>
      <c r="K5" s="179"/>
      <c r="L5" s="180"/>
      <c r="M5" s="9" t="s">
        <v>5</v>
      </c>
      <c r="N5" s="182" t="s">
        <v>6</v>
      </c>
      <c r="O5" s="183"/>
      <c r="P5" s="183"/>
      <c r="Q5" s="183"/>
      <c r="R5" s="183"/>
      <c r="S5" s="183"/>
      <c r="T5" s="184"/>
      <c r="U5" s="10"/>
      <c r="V5" s="10"/>
      <c r="W5" s="10"/>
      <c r="X5" s="10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</row>
    <row r="6" spans="1:226" ht="101.25" customHeight="1">
      <c r="A6"/>
      <c r="B6" s="185" t="s">
        <v>7</v>
      </c>
      <c r="C6" s="186"/>
      <c r="D6" s="186"/>
      <c r="E6" s="186"/>
      <c r="F6" s="187"/>
      <c r="G6" s="188" t="s">
        <v>8</v>
      </c>
      <c r="H6" s="188"/>
      <c r="I6" s="188"/>
      <c r="J6" s="188"/>
      <c r="K6" s="188"/>
      <c r="L6" s="188"/>
      <c r="M6" s="11">
        <v>2021</v>
      </c>
      <c r="N6" s="189"/>
      <c r="O6" s="190"/>
      <c r="P6" s="190"/>
      <c r="Q6" s="190"/>
      <c r="R6" s="190"/>
      <c r="S6" s="190"/>
      <c r="T6" s="191"/>
      <c r="U6" s="12"/>
      <c r="V6" s="12"/>
      <c r="W6" s="12"/>
      <c r="X6" s="12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</row>
    <row r="7" spans="1:226" ht="101.25" customHeight="1">
      <c r="A7"/>
      <c r="B7" s="192" t="s">
        <v>9</v>
      </c>
      <c r="C7" s="192"/>
      <c r="D7" s="192"/>
      <c r="E7" s="192"/>
      <c r="F7" s="192"/>
      <c r="G7" s="192" t="s">
        <v>10</v>
      </c>
      <c r="H7" s="192"/>
      <c r="I7" s="192"/>
      <c r="J7" s="192"/>
      <c r="K7" s="192"/>
      <c r="L7" s="192"/>
      <c r="M7" s="193" t="s">
        <v>11</v>
      </c>
      <c r="N7" s="193"/>
      <c r="O7" s="193"/>
      <c r="P7" s="193"/>
      <c r="Q7" s="193"/>
      <c r="R7" s="193"/>
      <c r="S7" s="193"/>
      <c r="T7" s="193"/>
      <c r="U7" s="10"/>
      <c r="V7" s="10"/>
      <c r="W7" s="10"/>
      <c r="X7" s="10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</row>
    <row r="8" spans="1:226" ht="101.25" customHeight="1" thickBot="1">
      <c r="A8"/>
      <c r="B8" s="13"/>
      <c r="C8" s="14"/>
      <c r="D8" s="14"/>
      <c r="E8" s="14"/>
      <c r="F8" s="15"/>
      <c r="G8" s="194"/>
      <c r="H8" s="195"/>
      <c r="I8" s="195"/>
      <c r="J8" s="195"/>
      <c r="K8" s="195"/>
      <c r="L8" s="196"/>
      <c r="M8" s="197"/>
      <c r="N8" s="198"/>
      <c r="O8" s="198"/>
      <c r="P8" s="198"/>
      <c r="Q8" s="198"/>
      <c r="R8" s="198"/>
      <c r="S8" s="198"/>
      <c r="T8" s="199"/>
      <c r="U8" s="16"/>
      <c r="V8" s="16"/>
      <c r="W8" s="16"/>
      <c r="X8" s="16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</row>
    <row r="9" spans="1:226" ht="101.25" customHeight="1">
      <c r="A9"/>
      <c r="B9" s="200" t="s">
        <v>12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17"/>
      <c r="V9" s="17"/>
      <c r="W9" s="17"/>
      <c r="X9" s="17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</row>
    <row r="10" spans="1:226" ht="101.25" customHeight="1">
      <c r="A10"/>
      <c r="B10" s="201" t="s">
        <v>13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17"/>
      <c r="V10" s="17"/>
      <c r="W10" s="17"/>
      <c r="X10" s="17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</row>
    <row r="11" spans="1:226" ht="101.25" customHeight="1">
      <c r="A11"/>
      <c r="B11" s="178" t="s">
        <v>14</v>
      </c>
      <c r="C11" s="179"/>
      <c r="D11" s="179"/>
      <c r="E11" s="180"/>
      <c r="F11" s="202" t="s">
        <v>15</v>
      </c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4"/>
      <c r="U11" s="18"/>
      <c r="V11" s="18"/>
      <c r="W11" s="18"/>
      <c r="X11" s="18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</row>
    <row r="12" spans="1:226" ht="101.25" customHeight="1" thickBot="1">
      <c r="A12"/>
      <c r="B12" s="205" t="s">
        <v>16</v>
      </c>
      <c r="C12" s="206"/>
      <c r="D12" s="206"/>
      <c r="E12" s="207"/>
      <c r="F12" s="208" t="s">
        <v>17</v>
      </c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10"/>
      <c r="U12" s="18"/>
      <c r="V12" s="18"/>
      <c r="W12" s="18"/>
      <c r="X12" s="18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</row>
    <row r="13" spans="1:226" ht="101.25" customHeight="1">
      <c r="A13"/>
      <c r="B13" s="177" t="s">
        <v>12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"/>
      <c r="V13" s="17"/>
      <c r="W13" s="17"/>
      <c r="X13" s="17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</row>
    <row r="14" spans="1:226" ht="101.25" customHeight="1">
      <c r="A14"/>
      <c r="B14" s="201" t="s">
        <v>18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17"/>
      <c r="V14" s="17"/>
      <c r="W14" s="17"/>
      <c r="X14" s="17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</row>
    <row r="15" spans="1:226" ht="101.25" customHeight="1">
      <c r="A15"/>
      <c r="B15" s="192" t="s">
        <v>14</v>
      </c>
      <c r="C15" s="192"/>
      <c r="D15" s="192"/>
      <c r="E15" s="192"/>
      <c r="F15" s="202" t="s">
        <v>19</v>
      </c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4"/>
      <c r="U15" s="18"/>
      <c r="V15" s="18"/>
      <c r="W15" s="18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</row>
    <row r="16" spans="1:226" ht="409.6" customHeight="1">
      <c r="A16"/>
      <c r="B16" s="192" t="s">
        <v>16</v>
      </c>
      <c r="C16" s="192"/>
      <c r="D16" s="192"/>
      <c r="E16" s="192"/>
      <c r="F16" s="214" t="s">
        <v>20</v>
      </c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6"/>
      <c r="U16" s="19"/>
      <c r="V16" s="19"/>
      <c r="W16" s="19"/>
      <c r="X16" s="19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</row>
    <row r="17" spans="1:226" ht="243.75" customHeight="1" thickBot="1">
      <c r="A17"/>
      <c r="B17" s="217" t="s">
        <v>21</v>
      </c>
      <c r="C17" s="218"/>
      <c r="D17" s="218"/>
      <c r="E17" s="219"/>
      <c r="F17" s="220" t="s">
        <v>22</v>
      </c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2"/>
      <c r="U17" s="19"/>
      <c r="V17" s="19"/>
      <c r="W17" s="19"/>
      <c r="X17" s="19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</row>
    <row r="18" spans="1:226" ht="101.25" customHeight="1">
      <c r="A18"/>
      <c r="B18" s="223" t="s">
        <v>12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17"/>
      <c r="V18" s="17"/>
      <c r="W18" s="17"/>
      <c r="X18" s="17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</row>
    <row r="19" spans="1:226" ht="101.25" customHeight="1">
      <c r="A19"/>
      <c r="B19" s="224" t="s">
        <v>23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17"/>
      <c r="V19" s="17"/>
      <c r="W19" s="17"/>
      <c r="X19" s="17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</row>
    <row r="20" spans="1:226" ht="101.25" customHeight="1">
      <c r="A20"/>
      <c r="B20" s="211" t="s">
        <v>14</v>
      </c>
      <c r="C20" s="212"/>
      <c r="D20" s="212"/>
      <c r="E20" s="213"/>
      <c r="F20" s="202" t="s">
        <v>24</v>
      </c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4"/>
      <c r="U20" s="18"/>
      <c r="V20" s="18"/>
      <c r="W20" s="18"/>
      <c r="X20" s="18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</row>
    <row r="21" spans="1:226" ht="101.25" customHeight="1">
      <c r="A21"/>
      <c r="B21" s="211" t="s">
        <v>16</v>
      </c>
      <c r="C21" s="212"/>
      <c r="D21" s="212"/>
      <c r="E21" s="213"/>
      <c r="F21" s="202" t="s">
        <v>25</v>
      </c>
      <c r="G21" s="203"/>
      <c r="H21" s="203"/>
      <c r="I21" s="225"/>
      <c r="J21" s="225"/>
      <c r="K21" s="225"/>
      <c r="L21" s="225"/>
      <c r="M21" s="225"/>
      <c r="N21" s="225"/>
      <c r="O21" s="203"/>
      <c r="P21" s="203"/>
      <c r="Q21" s="203"/>
      <c r="R21" s="203"/>
      <c r="S21" s="203"/>
      <c r="T21" s="204"/>
      <c r="U21" s="18"/>
      <c r="V21" s="18"/>
      <c r="W21" s="18"/>
      <c r="X21" s="18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</row>
    <row r="22" spans="1:226" ht="101.25" customHeight="1">
      <c r="A22"/>
      <c r="B22" s="211" t="s">
        <v>26</v>
      </c>
      <c r="C22" s="212"/>
      <c r="D22" s="212"/>
      <c r="E22" s="213"/>
      <c r="F22" s="20" t="s">
        <v>27</v>
      </c>
      <c r="G22" s="21" t="s">
        <v>28</v>
      </c>
      <c r="H22" s="22" t="s">
        <v>29</v>
      </c>
      <c r="I22" s="21" t="s">
        <v>30</v>
      </c>
      <c r="J22" s="21" t="s">
        <v>31</v>
      </c>
      <c r="K22" s="21"/>
      <c r="L22" s="23"/>
      <c r="M22" s="23"/>
      <c r="N22" s="23"/>
      <c r="O22" s="23"/>
      <c r="P22" s="23"/>
      <c r="Q22" s="23"/>
      <c r="R22" s="23"/>
      <c r="S22" s="23"/>
      <c r="T22" s="24"/>
      <c r="U22" s="25"/>
      <c r="V22" s="25"/>
      <c r="W22" s="25"/>
      <c r="X22" s="25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</row>
    <row r="23" spans="1:226" ht="101.25" customHeight="1" thickBot="1">
      <c r="A23"/>
      <c r="B23" s="211" t="s">
        <v>32</v>
      </c>
      <c r="C23" s="212"/>
      <c r="D23" s="212"/>
      <c r="E23" s="213"/>
      <c r="F23" s="26" t="s">
        <v>33</v>
      </c>
      <c r="G23" s="26" t="s">
        <v>34</v>
      </c>
      <c r="H23" s="26" t="s">
        <v>35</v>
      </c>
      <c r="I23" s="27"/>
      <c r="J23" s="27"/>
      <c r="K23" s="28"/>
      <c r="L23" s="23"/>
      <c r="M23" s="23"/>
      <c r="N23" s="23"/>
      <c r="O23" s="23"/>
      <c r="P23" s="23"/>
      <c r="Q23" s="23"/>
      <c r="R23" s="23"/>
      <c r="S23" s="23"/>
      <c r="T23" s="23"/>
      <c r="U23" s="29"/>
      <c r="V23" s="29"/>
      <c r="W23" s="29"/>
      <c r="X23" s="29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</row>
    <row r="24" spans="1:226" ht="101.25" customHeight="1" thickBot="1">
      <c r="A24"/>
      <c r="B24" s="30"/>
      <c r="C24" s="30"/>
      <c r="D24" s="30"/>
      <c r="E24" s="30"/>
      <c r="F24" s="30"/>
      <c r="G24" s="31"/>
      <c r="H24" s="31"/>
      <c r="I24" s="31"/>
      <c r="J24" s="31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</row>
    <row r="25" spans="1:226" s="33" customFormat="1" ht="101.25" customHeight="1" thickBot="1">
      <c r="B25" s="227" t="s">
        <v>36</v>
      </c>
      <c r="C25" s="227"/>
      <c r="D25" s="227"/>
      <c r="E25" s="229" t="s">
        <v>37</v>
      </c>
      <c r="F25" s="228" t="s">
        <v>38</v>
      </c>
      <c r="G25" s="227" t="s">
        <v>39</v>
      </c>
      <c r="H25" s="227"/>
      <c r="I25" s="227"/>
      <c r="J25" s="227"/>
      <c r="K25" s="227"/>
      <c r="L25" s="227"/>
      <c r="M25" s="232" t="s">
        <v>40</v>
      </c>
      <c r="N25" s="233"/>
      <c r="O25" s="232" t="s">
        <v>41</v>
      </c>
      <c r="P25" s="234"/>
      <c r="Q25" s="233"/>
      <c r="R25" s="235" t="s">
        <v>42</v>
      </c>
      <c r="S25" s="235" t="s">
        <v>43</v>
      </c>
      <c r="T25" s="232" t="s">
        <v>44</v>
      </c>
      <c r="U25" s="238" t="s">
        <v>45</v>
      </c>
      <c r="V25" s="226" t="s">
        <v>46</v>
      </c>
      <c r="W25" s="226" t="s">
        <v>47</v>
      </c>
      <c r="X25" s="226" t="s">
        <v>48</v>
      </c>
    </row>
    <row r="26" spans="1:226" s="33" customFormat="1" ht="193.5" customHeight="1">
      <c r="B26" s="228"/>
      <c r="C26" s="228"/>
      <c r="D26" s="228"/>
      <c r="E26" s="230"/>
      <c r="F26" s="231"/>
      <c r="G26" s="34" t="s">
        <v>49</v>
      </c>
      <c r="H26" s="34" t="s">
        <v>50</v>
      </c>
      <c r="I26" s="34" t="s">
        <v>51</v>
      </c>
      <c r="J26" s="35" t="s">
        <v>52</v>
      </c>
      <c r="K26" s="34" t="s">
        <v>53</v>
      </c>
      <c r="L26" s="34" t="s">
        <v>54</v>
      </c>
      <c r="M26" s="36" t="s">
        <v>55</v>
      </c>
      <c r="N26" s="36" t="s">
        <v>56</v>
      </c>
      <c r="O26" s="36" t="s">
        <v>57</v>
      </c>
      <c r="P26" s="36" t="s">
        <v>58</v>
      </c>
      <c r="Q26" s="37" t="s">
        <v>59</v>
      </c>
      <c r="R26" s="236"/>
      <c r="S26" s="236"/>
      <c r="T26" s="237"/>
      <c r="U26" s="238"/>
      <c r="V26" s="226"/>
      <c r="W26" s="226"/>
      <c r="X26" s="226"/>
    </row>
    <row r="27" spans="1:226" ht="409.5" customHeight="1">
      <c r="A27" s="38"/>
      <c r="B27" s="39" t="s">
        <v>60</v>
      </c>
      <c r="C27" s="239" t="s">
        <v>61</v>
      </c>
      <c r="D27" s="239"/>
      <c r="E27" s="40" t="s">
        <v>62</v>
      </c>
      <c r="F27" s="41"/>
      <c r="G27" s="42" t="s">
        <v>63</v>
      </c>
      <c r="H27" s="42" t="s">
        <v>64</v>
      </c>
      <c r="I27" s="43" t="s">
        <v>65</v>
      </c>
      <c r="J27" s="44" t="s">
        <v>66</v>
      </c>
      <c r="K27" s="44" t="s">
        <v>67</v>
      </c>
      <c r="L27" s="44" t="s">
        <v>68</v>
      </c>
      <c r="M27" s="44">
        <v>2020</v>
      </c>
      <c r="N27" s="44" t="s">
        <v>69</v>
      </c>
      <c r="O27" s="45">
        <v>8496</v>
      </c>
      <c r="P27" s="46">
        <v>555852</v>
      </c>
      <c r="Q27" s="47">
        <f>O27/P27</f>
        <v>1.5284644113900823E-2</v>
      </c>
      <c r="R27" s="44" t="s">
        <v>70</v>
      </c>
      <c r="S27" s="44" t="s">
        <v>71</v>
      </c>
      <c r="T27" s="48" t="s">
        <v>72</v>
      </c>
      <c r="U27" s="49" t="s">
        <v>73</v>
      </c>
      <c r="V27" s="50">
        <f>(727)/555852*100</f>
        <v>0.13079021034376057</v>
      </c>
      <c r="W27" s="50">
        <f>(727+971)/555852*100</f>
        <v>0.3054769974741478</v>
      </c>
      <c r="X27" s="50">
        <f>(727+971+1373)/555852*100</f>
        <v>0.55248519390053463</v>
      </c>
    </row>
    <row r="28" spans="1:226" ht="409.5" customHeight="1">
      <c r="A28" s="38"/>
      <c r="B28" s="39" t="s">
        <v>74</v>
      </c>
      <c r="C28" s="239" t="s">
        <v>75</v>
      </c>
      <c r="D28" s="239"/>
      <c r="E28" s="40" t="s">
        <v>76</v>
      </c>
      <c r="F28" s="41"/>
      <c r="G28" s="42" t="s">
        <v>77</v>
      </c>
      <c r="H28" s="51" t="s">
        <v>78</v>
      </c>
      <c r="I28" s="43" t="s">
        <v>79</v>
      </c>
      <c r="J28" s="44" t="s">
        <v>66</v>
      </c>
      <c r="K28" s="44" t="s">
        <v>67</v>
      </c>
      <c r="L28" s="44" t="s">
        <v>68</v>
      </c>
      <c r="M28" s="44">
        <v>2020</v>
      </c>
      <c r="N28" s="44" t="s">
        <v>80</v>
      </c>
      <c r="O28" s="45">
        <v>8496</v>
      </c>
      <c r="P28" s="46">
        <v>250576</v>
      </c>
      <c r="Q28" s="47">
        <f>O28/P28</f>
        <v>3.3905880850520403E-2</v>
      </c>
      <c r="R28" s="44" t="s">
        <v>70</v>
      </c>
      <c r="S28" s="44" t="s">
        <v>81</v>
      </c>
      <c r="T28" s="48" t="s">
        <v>72</v>
      </c>
      <c r="U28" s="49" t="s">
        <v>82</v>
      </c>
      <c r="V28" s="50">
        <f>(727)/250576*100</f>
        <v>0.29013153693889282</v>
      </c>
      <c r="W28" s="50">
        <f>(727+971)/250576*100</f>
        <v>0.67763872038822548</v>
      </c>
      <c r="X28" s="50">
        <f>(727+971+1373)/250576*100</f>
        <v>1.2255762722686929</v>
      </c>
    </row>
    <row r="29" spans="1:226" ht="409.6" customHeight="1">
      <c r="A29" s="38"/>
      <c r="B29" s="240" t="s">
        <v>83</v>
      </c>
      <c r="C29" s="241" t="s">
        <v>84</v>
      </c>
      <c r="D29" s="241" t="s">
        <v>85</v>
      </c>
      <c r="E29" s="52" t="s">
        <v>86</v>
      </c>
      <c r="F29" s="53"/>
      <c r="G29" s="54" t="s">
        <v>87</v>
      </c>
      <c r="H29" s="55" t="s">
        <v>88</v>
      </c>
      <c r="I29" s="54" t="s">
        <v>89</v>
      </c>
      <c r="J29" s="53" t="s">
        <v>90</v>
      </c>
      <c r="K29" s="53" t="s">
        <v>91</v>
      </c>
      <c r="L29" s="56" t="s">
        <v>92</v>
      </c>
      <c r="M29" s="57">
        <v>2020</v>
      </c>
      <c r="N29" s="57" t="s">
        <v>93</v>
      </c>
      <c r="O29" s="58">
        <v>42539</v>
      </c>
      <c r="P29" s="59">
        <v>42539</v>
      </c>
      <c r="Q29" s="60" t="s">
        <v>94</v>
      </c>
      <c r="R29" s="54" t="s">
        <v>95</v>
      </c>
      <c r="S29" s="53" t="s">
        <v>96</v>
      </c>
      <c r="T29" s="61" t="s">
        <v>97</v>
      </c>
      <c r="U29" s="62" t="s">
        <v>98</v>
      </c>
      <c r="V29" s="63">
        <f>(816)/42539</f>
        <v>1.9182397329509392E-2</v>
      </c>
      <c r="W29" s="63">
        <f>(816+1236)/42539</f>
        <v>4.8238087402148619E-2</v>
      </c>
      <c r="X29" s="63">
        <f>(816+1236+1719)/42539</f>
        <v>8.8648064129387152E-2</v>
      </c>
    </row>
    <row r="30" spans="1:226" ht="409.6" customHeight="1">
      <c r="A30" s="38"/>
      <c r="B30" s="240"/>
      <c r="C30" s="241"/>
      <c r="D30" s="241"/>
      <c r="E30" s="52" t="s">
        <v>86</v>
      </c>
      <c r="F30" s="53"/>
      <c r="G30" s="54" t="s">
        <v>99</v>
      </c>
      <c r="H30" s="55" t="s">
        <v>100</v>
      </c>
      <c r="I30" s="54" t="s">
        <v>101</v>
      </c>
      <c r="J30" s="53" t="s">
        <v>90</v>
      </c>
      <c r="K30" s="53" t="s">
        <v>91</v>
      </c>
      <c r="L30" s="56" t="s">
        <v>92</v>
      </c>
      <c r="M30" s="57">
        <v>2020</v>
      </c>
      <c r="N30" s="57" t="s">
        <v>102</v>
      </c>
      <c r="O30" s="58">
        <v>8496</v>
      </c>
      <c r="P30" s="59">
        <v>8496</v>
      </c>
      <c r="Q30" s="64" t="s">
        <v>103</v>
      </c>
      <c r="R30" s="54" t="s">
        <v>95</v>
      </c>
      <c r="S30" s="53" t="s">
        <v>96</v>
      </c>
      <c r="T30" s="61" t="s">
        <v>97</v>
      </c>
      <c r="U30" s="62" t="s">
        <v>104</v>
      </c>
      <c r="V30" s="63">
        <f>(727)/8496*100</f>
        <v>8.5569679849340865</v>
      </c>
      <c r="W30" s="63">
        <f>(727+971)/8496*100</f>
        <v>19.985875706214689</v>
      </c>
      <c r="X30" s="63">
        <f>(727+971+1373)/8496*100</f>
        <v>36.146421845574388</v>
      </c>
    </row>
    <row r="31" spans="1:226" ht="261" customHeight="1">
      <c r="A31"/>
      <c r="B31" s="240"/>
      <c r="C31" s="242" t="s">
        <v>105</v>
      </c>
      <c r="D31" s="242" t="s">
        <v>106</v>
      </c>
      <c r="E31" s="65" t="s">
        <v>86</v>
      </c>
      <c r="F31" s="66"/>
      <c r="G31" s="67" t="s">
        <v>107</v>
      </c>
      <c r="H31" s="68" t="s">
        <v>108</v>
      </c>
      <c r="I31" s="67" t="s">
        <v>109</v>
      </c>
      <c r="J31" s="66" t="s">
        <v>90</v>
      </c>
      <c r="K31" s="66" t="s">
        <v>91</v>
      </c>
      <c r="L31" s="69" t="s">
        <v>92</v>
      </c>
      <c r="M31" s="70">
        <v>2020</v>
      </c>
      <c r="N31" s="71" t="s">
        <v>110</v>
      </c>
      <c r="O31" s="72">
        <v>16764</v>
      </c>
      <c r="P31" s="73">
        <v>16764</v>
      </c>
      <c r="Q31" s="74" t="s">
        <v>111</v>
      </c>
      <c r="R31" s="66" t="s">
        <v>112</v>
      </c>
      <c r="S31" s="67" t="s">
        <v>96</v>
      </c>
      <c r="T31" s="66" t="s">
        <v>113</v>
      </c>
      <c r="U31" s="75" t="s">
        <v>114</v>
      </c>
      <c r="V31" s="76">
        <f>(0)/16764*100</f>
        <v>0</v>
      </c>
      <c r="W31" s="77">
        <f>(0+1835)/16764*100</f>
        <v>10.946074922452876</v>
      </c>
      <c r="X31" s="77">
        <f>(0+1835+2204)/16764*100</f>
        <v>24.093295156287279</v>
      </c>
    </row>
    <row r="32" spans="1:226" ht="231" customHeight="1">
      <c r="A32"/>
      <c r="B32" s="240"/>
      <c r="C32" s="242"/>
      <c r="D32" s="242"/>
      <c r="E32" s="65" t="s">
        <v>86</v>
      </c>
      <c r="F32" s="66"/>
      <c r="G32" s="67" t="s">
        <v>115</v>
      </c>
      <c r="H32" s="68" t="s">
        <v>116</v>
      </c>
      <c r="I32" s="67" t="s">
        <v>117</v>
      </c>
      <c r="J32" s="66" t="s">
        <v>90</v>
      </c>
      <c r="K32" s="66" t="s">
        <v>91</v>
      </c>
      <c r="L32" s="69" t="s">
        <v>92</v>
      </c>
      <c r="M32" s="70">
        <v>2020</v>
      </c>
      <c r="N32" s="71" t="s">
        <v>118</v>
      </c>
      <c r="O32" s="74">
        <v>65</v>
      </c>
      <c r="P32" s="66">
        <v>65</v>
      </c>
      <c r="Q32" s="74" t="s">
        <v>119</v>
      </c>
      <c r="R32" s="66" t="s">
        <v>112</v>
      </c>
      <c r="S32" s="67" t="s">
        <v>96</v>
      </c>
      <c r="T32" s="66" t="s">
        <v>113</v>
      </c>
      <c r="U32" s="75" t="s">
        <v>120</v>
      </c>
      <c r="V32" s="76">
        <f>(0)/65*100</f>
        <v>0</v>
      </c>
      <c r="W32" s="77">
        <f>(0+57)/65*100</f>
        <v>87.692307692307693</v>
      </c>
      <c r="X32" s="77">
        <f>(0+57+1)/65*100</f>
        <v>89.230769230769241</v>
      </c>
    </row>
    <row r="33" spans="1:24" ht="225" customHeight="1">
      <c r="A33"/>
      <c r="B33" s="240"/>
      <c r="C33" s="243" t="s">
        <v>121</v>
      </c>
      <c r="D33" s="243" t="s">
        <v>122</v>
      </c>
      <c r="E33" s="78" t="s">
        <v>86</v>
      </c>
      <c r="F33" s="79"/>
      <c r="G33" s="80" t="s">
        <v>123</v>
      </c>
      <c r="H33" s="81" t="s">
        <v>124</v>
      </c>
      <c r="I33" s="80" t="s">
        <v>125</v>
      </c>
      <c r="J33" s="79" t="s">
        <v>90</v>
      </c>
      <c r="K33" s="79" t="s">
        <v>91</v>
      </c>
      <c r="L33" s="79" t="s">
        <v>92</v>
      </c>
      <c r="M33" s="82">
        <v>2020</v>
      </c>
      <c r="N33" s="82" t="s">
        <v>126</v>
      </c>
      <c r="O33" s="83">
        <v>7766</v>
      </c>
      <c r="P33" s="84">
        <v>7776</v>
      </c>
      <c r="Q33" s="83" t="s">
        <v>127</v>
      </c>
      <c r="R33" s="80" t="s">
        <v>128</v>
      </c>
      <c r="S33" s="80" t="s">
        <v>96</v>
      </c>
      <c r="T33" s="85" t="s">
        <v>129</v>
      </c>
      <c r="U33" s="86" t="s">
        <v>130</v>
      </c>
      <c r="V33" s="87">
        <f>(21)/7776*100</f>
        <v>0.27006172839506171</v>
      </c>
      <c r="W33" s="87">
        <f>(21+42)/7776*100</f>
        <v>0.81018518518518512</v>
      </c>
      <c r="X33" s="87">
        <f>(21+42+32)/7776*100</f>
        <v>1.2217078189300412</v>
      </c>
    </row>
    <row r="34" spans="1:24" ht="330" customHeight="1" thickBot="1">
      <c r="A34"/>
      <c r="B34" s="240"/>
      <c r="C34" s="243"/>
      <c r="D34" s="243"/>
      <c r="E34" s="78" t="s">
        <v>86</v>
      </c>
      <c r="F34" s="79"/>
      <c r="G34" s="88" t="s">
        <v>131</v>
      </c>
      <c r="H34" s="89" t="s">
        <v>132</v>
      </c>
      <c r="I34" s="88" t="s">
        <v>133</v>
      </c>
      <c r="J34" s="90" t="s">
        <v>90</v>
      </c>
      <c r="K34" s="90" t="s">
        <v>91</v>
      </c>
      <c r="L34" s="90" t="s">
        <v>92</v>
      </c>
      <c r="M34" s="91">
        <v>2020</v>
      </c>
      <c r="N34" s="91" t="s">
        <v>134</v>
      </c>
      <c r="O34" s="92">
        <v>5011</v>
      </c>
      <c r="P34" s="93">
        <v>5011</v>
      </c>
      <c r="Q34" s="94" t="s">
        <v>135</v>
      </c>
      <c r="R34" s="88" t="s">
        <v>128</v>
      </c>
      <c r="S34" s="88" t="s">
        <v>96</v>
      </c>
      <c r="T34" s="95" t="s">
        <v>129</v>
      </c>
      <c r="U34" s="96" t="s">
        <v>136</v>
      </c>
      <c r="V34" s="87">
        <f>(134)/5011*100</f>
        <v>2.6741169427260028</v>
      </c>
      <c r="W34" s="87">
        <f>(134+303)/5011*100</f>
        <v>8.7208142087407712</v>
      </c>
      <c r="X34" s="87">
        <f>(134+303+220)/5011*100</f>
        <v>13.111155457992416</v>
      </c>
    </row>
    <row r="35" spans="1:24" ht="101.25" customHeight="1" thickBot="1">
      <c r="A35"/>
      <c r="B35" s="244" t="s">
        <v>137</v>
      </c>
      <c r="C35" s="246" t="s">
        <v>138</v>
      </c>
      <c r="D35" s="247"/>
      <c r="E35" s="247"/>
      <c r="F35" s="248"/>
      <c r="G35" s="249" t="str">
        <f>D29</f>
        <v>2.1 Servicios otorgados a las personas con discapacidad y personas adultas mayores para contribuir a la inclusión</v>
      </c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97"/>
      <c r="V35" s="98"/>
      <c r="W35" s="98"/>
      <c r="X35" s="98"/>
    </row>
    <row r="36" spans="1:24" ht="287.25" customHeight="1" thickBot="1">
      <c r="A36"/>
      <c r="B36" s="244"/>
      <c r="C36" s="99" t="s">
        <v>139</v>
      </c>
      <c r="D36" s="251" t="s">
        <v>140</v>
      </c>
      <c r="E36" s="252"/>
      <c r="F36" s="100"/>
      <c r="G36" s="101" t="s">
        <v>141</v>
      </c>
      <c r="H36" s="101" t="s">
        <v>142</v>
      </c>
      <c r="I36" s="101" t="s">
        <v>143</v>
      </c>
      <c r="J36" s="101" t="s">
        <v>90</v>
      </c>
      <c r="K36" s="101" t="s">
        <v>91</v>
      </c>
      <c r="L36" s="101" t="s">
        <v>144</v>
      </c>
      <c r="M36" s="102">
        <v>2020</v>
      </c>
      <c r="N36" s="102">
        <v>5</v>
      </c>
      <c r="O36" s="101" t="s">
        <v>145</v>
      </c>
      <c r="P36" s="101">
        <v>5</v>
      </c>
      <c r="Q36" s="103">
        <v>5</v>
      </c>
      <c r="R36" s="104" t="s">
        <v>70</v>
      </c>
      <c r="S36" s="105" t="s">
        <v>70</v>
      </c>
      <c r="T36" s="106" t="s">
        <v>146</v>
      </c>
      <c r="U36" s="106" t="s">
        <v>147</v>
      </c>
      <c r="V36" s="107">
        <v>1</v>
      </c>
      <c r="W36" s="107">
        <v>2</v>
      </c>
      <c r="X36" s="107">
        <v>0</v>
      </c>
    </row>
    <row r="37" spans="1:24" ht="292.5" customHeight="1" thickBot="1">
      <c r="A37"/>
      <c r="B37" s="244"/>
      <c r="C37" s="108" t="s">
        <v>148</v>
      </c>
      <c r="D37" s="253" t="s">
        <v>149</v>
      </c>
      <c r="E37" s="254"/>
      <c r="F37" s="109"/>
      <c r="G37" s="110" t="s">
        <v>150</v>
      </c>
      <c r="H37" s="110" t="s">
        <v>151</v>
      </c>
      <c r="I37" s="110" t="s">
        <v>152</v>
      </c>
      <c r="J37" s="110" t="s">
        <v>90</v>
      </c>
      <c r="K37" s="110" t="s">
        <v>91</v>
      </c>
      <c r="L37" s="110" t="s">
        <v>144</v>
      </c>
      <c r="M37" s="111">
        <v>2020</v>
      </c>
      <c r="N37" s="111">
        <v>1</v>
      </c>
      <c r="O37" s="110" t="s">
        <v>145</v>
      </c>
      <c r="P37" s="110">
        <v>5</v>
      </c>
      <c r="Q37" s="100">
        <v>5</v>
      </c>
      <c r="R37" s="112" t="s">
        <v>150</v>
      </c>
      <c r="S37" s="113" t="s">
        <v>150</v>
      </c>
      <c r="T37" s="114" t="s">
        <v>153</v>
      </c>
      <c r="U37" s="115" t="s">
        <v>154</v>
      </c>
      <c r="V37" s="116">
        <v>0</v>
      </c>
      <c r="W37" s="116">
        <v>1</v>
      </c>
      <c r="X37" s="116">
        <v>0</v>
      </c>
    </row>
    <row r="38" spans="1:24" ht="101.25" customHeight="1" thickBot="1">
      <c r="A38"/>
      <c r="B38" s="244"/>
      <c r="C38" s="255" t="s">
        <v>155</v>
      </c>
      <c r="D38" s="256"/>
      <c r="E38" s="256"/>
      <c r="F38" s="257"/>
      <c r="G38" s="258" t="str">
        <f>D31</f>
        <v>2.2 Apoyos entregados  a personas con discapacidad y adultas mayores para contribuir a la inclusión</v>
      </c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117"/>
      <c r="V38" s="118"/>
      <c r="W38" s="118"/>
      <c r="X38" s="118"/>
    </row>
    <row r="39" spans="1:24" ht="101.25" customHeight="1" thickBot="1">
      <c r="A39"/>
      <c r="B39" s="244"/>
      <c r="C39" s="119" t="s">
        <v>156</v>
      </c>
      <c r="D39" s="260" t="s">
        <v>157</v>
      </c>
      <c r="E39" s="261"/>
      <c r="F39" s="120"/>
      <c r="G39" s="121" t="s">
        <v>141</v>
      </c>
      <c r="H39" s="121" t="s">
        <v>142</v>
      </c>
      <c r="I39" s="121" t="s">
        <v>143</v>
      </c>
      <c r="J39" s="121" t="s">
        <v>90</v>
      </c>
      <c r="K39" s="121" t="s">
        <v>91</v>
      </c>
      <c r="L39" s="121" t="s">
        <v>144</v>
      </c>
      <c r="M39" s="122">
        <v>2020</v>
      </c>
      <c r="N39" s="122">
        <v>1</v>
      </c>
      <c r="O39" s="121" t="s">
        <v>145</v>
      </c>
      <c r="P39" s="121">
        <v>1</v>
      </c>
      <c r="Q39" s="121">
        <v>1</v>
      </c>
      <c r="R39" s="123" t="s">
        <v>70</v>
      </c>
      <c r="S39" s="124" t="s">
        <v>70</v>
      </c>
      <c r="T39" s="124" t="s">
        <v>146</v>
      </c>
      <c r="U39" s="125" t="s">
        <v>158</v>
      </c>
      <c r="V39" s="126">
        <v>0</v>
      </c>
      <c r="W39" s="126">
        <v>1</v>
      </c>
      <c r="X39" s="126">
        <v>0</v>
      </c>
    </row>
    <row r="40" spans="1:24" ht="101.25" customHeight="1" thickBot="1">
      <c r="A40"/>
      <c r="B40" s="244"/>
      <c r="C40" s="127" t="s">
        <v>159</v>
      </c>
      <c r="D40" s="262" t="s">
        <v>160</v>
      </c>
      <c r="E40" s="263"/>
      <c r="F40" s="128"/>
      <c r="G40" s="129" t="s">
        <v>161</v>
      </c>
      <c r="H40" s="129" t="s">
        <v>162</v>
      </c>
      <c r="I40" s="129" t="s">
        <v>163</v>
      </c>
      <c r="J40" s="129" t="s">
        <v>90</v>
      </c>
      <c r="K40" s="129" t="s">
        <v>91</v>
      </c>
      <c r="L40" s="129" t="s">
        <v>144</v>
      </c>
      <c r="M40" s="130">
        <v>2020</v>
      </c>
      <c r="N40" s="130">
        <v>1</v>
      </c>
      <c r="O40" s="131" t="s">
        <v>145</v>
      </c>
      <c r="P40" s="131">
        <v>1</v>
      </c>
      <c r="Q40" s="132">
        <v>1</v>
      </c>
      <c r="R40" s="133" t="s">
        <v>164</v>
      </c>
      <c r="S40" s="134" t="s">
        <v>164</v>
      </c>
      <c r="T40" s="134" t="s">
        <v>146</v>
      </c>
      <c r="U40" s="135" t="s">
        <v>165</v>
      </c>
      <c r="V40" s="126">
        <v>0</v>
      </c>
      <c r="W40" s="126">
        <v>1</v>
      </c>
      <c r="X40" s="126">
        <v>0</v>
      </c>
    </row>
    <row r="41" spans="1:24" ht="101.25" customHeight="1" thickBot="1">
      <c r="B41" s="244"/>
      <c r="C41" s="264" t="s">
        <v>166</v>
      </c>
      <c r="D41" s="265"/>
      <c r="E41" s="265"/>
      <c r="F41" s="266"/>
      <c r="G41" s="267" t="str">
        <f>D33</f>
        <v>2.3 Capacitaciones impartidas a personas con discapacidad y adultas mayores para contribuir a la inclusión</v>
      </c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136"/>
      <c r="V41" s="137"/>
      <c r="W41" s="137"/>
      <c r="X41" s="137"/>
    </row>
    <row r="42" spans="1:24" ht="337.5" customHeight="1" thickBot="1">
      <c r="B42" s="245"/>
      <c r="C42" s="138" t="s">
        <v>167</v>
      </c>
      <c r="D42" s="269" t="s">
        <v>168</v>
      </c>
      <c r="E42" s="269"/>
      <c r="F42" s="139"/>
      <c r="G42" s="140" t="s">
        <v>169</v>
      </c>
      <c r="H42" s="140" t="s">
        <v>170</v>
      </c>
      <c r="I42" s="140" t="s">
        <v>171</v>
      </c>
      <c r="J42" s="140" t="s">
        <v>90</v>
      </c>
      <c r="K42" s="140" t="s">
        <v>91</v>
      </c>
      <c r="L42" s="140" t="s">
        <v>144</v>
      </c>
      <c r="M42" s="141">
        <v>2020</v>
      </c>
      <c r="N42" s="141">
        <v>18</v>
      </c>
      <c r="O42" s="140" t="s">
        <v>145</v>
      </c>
      <c r="P42" s="140">
        <v>4</v>
      </c>
      <c r="Q42" s="142">
        <v>4</v>
      </c>
      <c r="R42" s="143" t="s">
        <v>169</v>
      </c>
      <c r="S42" s="144" t="s">
        <v>169</v>
      </c>
      <c r="T42" s="145" t="s">
        <v>129</v>
      </c>
      <c r="U42" s="145" t="s">
        <v>172</v>
      </c>
      <c r="V42" s="146">
        <v>0</v>
      </c>
      <c r="W42" s="146">
        <v>1</v>
      </c>
      <c r="X42" s="146">
        <v>0</v>
      </c>
    </row>
    <row r="43" spans="1:24" ht="294.75" customHeight="1" thickBot="1">
      <c r="B43" s="245"/>
      <c r="C43" s="138" t="s">
        <v>173</v>
      </c>
      <c r="D43" s="269" t="s">
        <v>174</v>
      </c>
      <c r="E43" s="269"/>
      <c r="F43" s="139"/>
      <c r="G43" s="139" t="s">
        <v>175</v>
      </c>
      <c r="H43" s="139" t="s">
        <v>176</v>
      </c>
      <c r="I43" s="139" t="s">
        <v>177</v>
      </c>
      <c r="J43" s="139" t="s">
        <v>90</v>
      </c>
      <c r="K43" s="139" t="s">
        <v>91</v>
      </c>
      <c r="L43" s="139" t="s">
        <v>144</v>
      </c>
      <c r="M43" s="82">
        <v>2020</v>
      </c>
      <c r="N43" s="82">
        <v>0</v>
      </c>
      <c r="O43" s="139" t="s">
        <v>145</v>
      </c>
      <c r="P43" s="139">
        <v>3</v>
      </c>
      <c r="Q43" s="147">
        <v>3</v>
      </c>
      <c r="R43" s="148" t="s">
        <v>175</v>
      </c>
      <c r="S43" s="80" t="s">
        <v>175</v>
      </c>
      <c r="T43" s="149" t="s">
        <v>178</v>
      </c>
      <c r="U43" s="150" t="s">
        <v>179</v>
      </c>
      <c r="V43" s="146">
        <v>0</v>
      </c>
      <c r="W43" s="146">
        <v>1</v>
      </c>
      <c r="X43" s="146">
        <v>2</v>
      </c>
    </row>
    <row r="44" spans="1:24" ht="255" customHeight="1" thickBot="1">
      <c r="B44" s="245"/>
      <c r="C44" s="138" t="s">
        <v>180</v>
      </c>
      <c r="D44" s="269" t="s">
        <v>181</v>
      </c>
      <c r="E44" s="269"/>
      <c r="F44" s="139"/>
      <c r="G44" s="139" t="s">
        <v>182</v>
      </c>
      <c r="H44" s="139" t="s">
        <v>183</v>
      </c>
      <c r="I44" s="139" t="s">
        <v>184</v>
      </c>
      <c r="J44" s="139" t="s">
        <v>90</v>
      </c>
      <c r="K44" s="139" t="s">
        <v>91</v>
      </c>
      <c r="L44" s="139" t="s">
        <v>144</v>
      </c>
      <c r="M44" s="82">
        <v>2020</v>
      </c>
      <c r="N44" s="82">
        <v>5</v>
      </c>
      <c r="O44" s="139" t="s">
        <v>145</v>
      </c>
      <c r="P44" s="139">
        <v>5</v>
      </c>
      <c r="Q44" s="147">
        <v>5</v>
      </c>
      <c r="R44" s="151" t="s">
        <v>182</v>
      </c>
      <c r="S44" s="152" t="s">
        <v>182</v>
      </c>
      <c r="T44" s="153" t="s">
        <v>129</v>
      </c>
      <c r="U44" s="154" t="s">
        <v>185</v>
      </c>
      <c r="V44" s="146">
        <v>0</v>
      </c>
      <c r="W44" s="146">
        <v>1</v>
      </c>
      <c r="X44" s="146">
        <v>2</v>
      </c>
    </row>
    <row r="45" spans="1:24" ht="101.25" customHeight="1"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6"/>
      <c r="V45" s="156"/>
      <c r="W45" s="156"/>
      <c r="X45" s="156"/>
    </row>
    <row r="46" spans="1:24" ht="101.25" customHeight="1">
      <c r="B46" s="155"/>
      <c r="C46" s="270" t="s">
        <v>186</v>
      </c>
      <c r="D46" s="270"/>
      <c r="E46" s="270"/>
      <c r="F46" s="270"/>
      <c r="G46" s="270"/>
      <c r="H46" s="157"/>
      <c r="I46" s="158"/>
      <c r="J46" s="270" t="s">
        <v>187</v>
      </c>
      <c r="K46" s="270"/>
      <c r="L46" s="270"/>
      <c r="M46" s="155"/>
      <c r="N46" s="271" t="s">
        <v>188</v>
      </c>
      <c r="O46" s="271"/>
      <c r="P46" s="271"/>
      <c r="Q46" s="271"/>
      <c r="R46" s="271"/>
      <c r="S46" s="159"/>
      <c r="T46" s="159"/>
      <c r="U46" s="160"/>
      <c r="V46" s="160"/>
      <c r="W46" s="160"/>
      <c r="X46" s="160"/>
    </row>
    <row r="47" spans="1:24" ht="101.25" customHeight="1">
      <c r="B47" s="155"/>
      <c r="C47" s="161"/>
      <c r="D47" s="161"/>
      <c r="E47" s="161"/>
      <c r="F47" s="161"/>
      <c r="G47" s="161"/>
      <c r="H47" s="161"/>
      <c r="I47" s="158"/>
      <c r="J47" s="161"/>
      <c r="K47" s="161"/>
      <c r="L47" s="161"/>
      <c r="M47" s="155"/>
      <c r="N47" s="162"/>
      <c r="O47" s="162"/>
      <c r="P47" s="162"/>
      <c r="Q47" s="162"/>
      <c r="R47" s="162"/>
      <c r="S47" s="159"/>
      <c r="T47" s="159"/>
      <c r="U47" s="160"/>
      <c r="V47" s="160"/>
      <c r="W47" s="160"/>
      <c r="X47" s="160"/>
    </row>
    <row r="48" spans="1:24" ht="101.25" customHeight="1">
      <c r="B48" s="163" t="s">
        <v>189</v>
      </c>
      <c r="C48" s="162"/>
      <c r="D48" s="162"/>
      <c r="E48" s="162"/>
      <c r="F48" s="162"/>
      <c r="G48" s="162"/>
      <c r="H48" s="162"/>
      <c r="I48" s="155"/>
      <c r="J48" s="162"/>
      <c r="K48" s="162"/>
      <c r="L48" s="162"/>
      <c r="M48" s="155"/>
      <c r="N48" s="162"/>
      <c r="O48" s="162"/>
      <c r="P48" s="162"/>
      <c r="Q48" s="162"/>
      <c r="R48" s="162"/>
      <c r="S48" s="159"/>
      <c r="T48" s="159"/>
      <c r="U48" s="160"/>
      <c r="V48" s="160"/>
      <c r="W48" s="160"/>
      <c r="X48" s="160"/>
    </row>
    <row r="49" spans="2:24" ht="101.25" customHeight="1">
      <c r="B49" s="164" t="s">
        <v>190</v>
      </c>
      <c r="C49" s="272"/>
      <c r="D49" s="272"/>
      <c r="E49" s="272"/>
      <c r="F49" s="272"/>
      <c r="G49" s="272"/>
      <c r="H49" s="32"/>
      <c r="I49" s="156"/>
      <c r="J49" s="272"/>
      <c r="K49" s="272"/>
      <c r="L49" s="272"/>
      <c r="M49" s="156"/>
      <c r="N49" s="165"/>
      <c r="O49" s="165"/>
      <c r="P49" s="165"/>
      <c r="Q49" s="165"/>
      <c r="R49" s="165"/>
      <c r="S49" s="160"/>
      <c r="T49" s="160"/>
      <c r="U49" s="160"/>
      <c r="V49" s="160"/>
      <c r="W49" s="160"/>
      <c r="X49" s="160"/>
    </row>
    <row r="50" spans="2:24" ht="101.25" customHeight="1">
      <c r="B50" s="164" t="s">
        <v>191</v>
      </c>
      <c r="C50" s="272"/>
      <c r="D50" s="272"/>
      <c r="E50" s="272"/>
      <c r="F50" s="272"/>
      <c r="G50" s="272"/>
      <c r="H50" s="32"/>
      <c r="I50" s="156"/>
      <c r="J50" s="272"/>
      <c r="K50" s="272"/>
      <c r="L50" s="272"/>
      <c r="M50" s="156"/>
      <c r="N50" s="165"/>
      <c r="O50" s="165"/>
      <c r="P50" s="165"/>
      <c r="Q50" s="165"/>
      <c r="R50" s="165"/>
      <c r="S50" s="160"/>
      <c r="T50" s="160"/>
      <c r="U50" s="160"/>
      <c r="V50" s="160"/>
      <c r="W50" s="160"/>
      <c r="X50" s="160"/>
    </row>
    <row r="51" spans="2:24" ht="101.25" customHeight="1">
      <c r="B51" s="160"/>
      <c r="C51" s="166"/>
      <c r="D51" s="166"/>
      <c r="E51" s="166"/>
      <c r="F51" s="166"/>
      <c r="G51" s="166"/>
      <c r="H51" s="167"/>
      <c r="I51" s="156"/>
      <c r="J51" s="166"/>
      <c r="K51" s="166"/>
      <c r="L51" s="166"/>
      <c r="M51" s="156"/>
      <c r="N51" s="166"/>
      <c r="O51" s="166"/>
      <c r="P51" s="166"/>
      <c r="Q51" s="166"/>
      <c r="R51" s="166"/>
      <c r="S51" s="160"/>
      <c r="T51" s="160"/>
      <c r="U51" s="160"/>
      <c r="V51" s="160"/>
      <c r="W51" s="160"/>
      <c r="X51" s="160"/>
    </row>
    <row r="52" spans="2:24" ht="101.25" customHeight="1"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</row>
    <row r="53" spans="2:24" ht="101.25" customHeight="1"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</row>
    <row r="54" spans="2:24" ht="101.25" customHeight="1"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</row>
    <row r="55" spans="2:24" ht="101.25" customHeight="1">
      <c r="B55" s="273" t="s">
        <v>192</v>
      </c>
      <c r="C55" s="168" t="s">
        <v>193</v>
      </c>
    </row>
    <row r="56" spans="2:24" ht="101.25" customHeight="1">
      <c r="B56" s="273"/>
      <c r="C56" s="169" t="s">
        <v>194</v>
      </c>
    </row>
    <row r="57" spans="2:24" ht="101.25" customHeight="1">
      <c r="B57" s="273"/>
      <c r="C57" s="170" t="s">
        <v>195</v>
      </c>
    </row>
  </sheetData>
  <dataConsolidate/>
  <mergeCells count="80">
    <mergeCell ref="C50:G50"/>
    <mergeCell ref="J50:L50"/>
    <mergeCell ref="B55:B57"/>
    <mergeCell ref="C46:G46"/>
    <mergeCell ref="J46:L46"/>
    <mergeCell ref="N46:R46"/>
    <mergeCell ref="C49:G49"/>
    <mergeCell ref="J49:L49"/>
    <mergeCell ref="B35:B44"/>
    <mergeCell ref="C35:F35"/>
    <mergeCell ref="G35:T35"/>
    <mergeCell ref="D36:E36"/>
    <mergeCell ref="D37:E37"/>
    <mergeCell ref="C38:F38"/>
    <mergeCell ref="G38:T38"/>
    <mergeCell ref="D39:E39"/>
    <mergeCell ref="D40:E40"/>
    <mergeCell ref="C41:F41"/>
    <mergeCell ref="G41:T41"/>
    <mergeCell ref="D42:E42"/>
    <mergeCell ref="D43:E43"/>
    <mergeCell ref="D44:E44"/>
    <mergeCell ref="C27:D27"/>
    <mergeCell ref="C28:D28"/>
    <mergeCell ref="B29:B34"/>
    <mergeCell ref="C29:C30"/>
    <mergeCell ref="D29:D30"/>
    <mergeCell ref="C31:C32"/>
    <mergeCell ref="D31:D32"/>
    <mergeCell ref="C33:C34"/>
    <mergeCell ref="D33:D34"/>
    <mergeCell ref="X25:X26"/>
    <mergeCell ref="W25:W26"/>
    <mergeCell ref="B25:D26"/>
    <mergeCell ref="E25:E26"/>
    <mergeCell ref="F25:F26"/>
    <mergeCell ref="G25:L25"/>
    <mergeCell ref="M25:N25"/>
    <mergeCell ref="O25:Q25"/>
    <mergeCell ref="R25:R26"/>
    <mergeCell ref="S25:S26"/>
    <mergeCell ref="T25:T26"/>
    <mergeCell ref="U25:U26"/>
    <mergeCell ref="V25:V26"/>
    <mergeCell ref="B23:E23"/>
    <mergeCell ref="B16:E16"/>
    <mergeCell ref="F16:T16"/>
    <mergeCell ref="B17:E17"/>
    <mergeCell ref="F17:T17"/>
    <mergeCell ref="B18:T18"/>
    <mergeCell ref="B19:T19"/>
    <mergeCell ref="B20:E20"/>
    <mergeCell ref="F20:T20"/>
    <mergeCell ref="B21:E21"/>
    <mergeCell ref="F21:T21"/>
    <mergeCell ref="B22:E22"/>
    <mergeCell ref="B12:E12"/>
    <mergeCell ref="F12:T12"/>
    <mergeCell ref="B13:T13"/>
    <mergeCell ref="B14:T14"/>
    <mergeCell ref="B15:E15"/>
    <mergeCell ref="F15:T15"/>
    <mergeCell ref="G8:L8"/>
    <mergeCell ref="M8:T8"/>
    <mergeCell ref="B9:T9"/>
    <mergeCell ref="B10:T10"/>
    <mergeCell ref="B11:E11"/>
    <mergeCell ref="F11:T11"/>
    <mergeCell ref="B6:F6"/>
    <mergeCell ref="G6:L6"/>
    <mergeCell ref="N6:T6"/>
    <mergeCell ref="B7:F7"/>
    <mergeCell ref="G7:L7"/>
    <mergeCell ref="M7:T7"/>
    <mergeCell ref="B2:T2"/>
    <mergeCell ref="B3:T3"/>
    <mergeCell ref="B4:T4"/>
    <mergeCell ref="B5:F5"/>
    <mergeCell ref="G5:L5"/>
    <mergeCell ref="N5:T5"/>
  </mergeCells>
  <dataValidations count="1">
    <dataValidation type="list" allowBlank="1" showInputMessage="1" showErrorMessage="1" sqref="F20:X21 E29:E34 J42:L44 J36:L37 J27:L34 J39:L40 B6:L6">
      <formula1>#REF!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scale="10" firstPageNumber="0" fitToHeight="0" orientation="landscape" useFirstPageNumber="1" r:id="rId1"/>
  <rowBreaks count="3" manualBreakCount="3">
    <brk id="24" max="29" man="1"/>
    <brk id="32" max="29" man="1"/>
    <brk id="41" max="2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MIR Inclusión</vt:lpstr>
      <vt:lpstr>'MIR Inclusión'!Área_de_impresión</vt:lpstr>
      <vt:lpstr>'MIR Inclusión'!Print_Area_0</vt:lpstr>
      <vt:lpstr>'MIR Inclusión'!Títulos_a_imprimir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Araceli Martinez Ramos</cp:lastModifiedBy>
  <dcterms:created xsi:type="dcterms:W3CDTF">2021-09-30T16:08:44Z</dcterms:created>
  <dcterms:modified xsi:type="dcterms:W3CDTF">2022-01-26T21:00:33Z</dcterms:modified>
</cp:coreProperties>
</file>