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ON 2023\TRANSPARENCIA 2023\Fracción IV\AVANCE MIR\1ER. TRIMESTRE\"/>
    </mc:Choice>
  </mc:AlternateContent>
  <bookViews>
    <workbookView xWindow="0" yWindow="0" windowWidth="20490" windowHeight="7755"/>
  </bookViews>
  <sheets>
    <sheet name="MIR" sheetId="1" r:id="rId1"/>
    <sheet name="Copia de MIR" sheetId="2" state="hidden" r:id="rId2"/>
    <sheet name="Subida" sheetId="3" state="hidden" r:id="rId3"/>
    <sheet name="finproposito" sheetId="4" state="hidden" r:id="rId4"/>
    <sheet name="Hoja3" sheetId="5" state="hidden" r:id="rId5"/>
  </sheets>
  <calcPr calcId="152511"/>
</workbook>
</file>

<file path=xl/calcChain.xml><?xml version="1.0" encoding="utf-8"?>
<calcChain xmlns="http://schemas.openxmlformats.org/spreadsheetml/2006/main">
  <c r="G29" i="3" l="1"/>
  <c r="G28" i="3"/>
  <c r="G19" i="3"/>
  <c r="G18" i="3"/>
  <c r="G16" i="3"/>
  <c r="G13" i="3"/>
  <c r="AE60" i="2"/>
  <c r="AF60" i="2" s="1"/>
  <c r="AE59" i="2"/>
  <c r="AF59" i="2" s="1"/>
  <c r="AF57" i="2"/>
  <c r="AE57" i="2"/>
  <c r="AF56" i="2"/>
  <c r="AE56" i="2"/>
  <c r="AE54" i="2"/>
  <c r="AE52" i="2"/>
  <c r="AE50" i="2"/>
  <c r="AF50" i="2" s="1"/>
  <c r="AE48" i="2"/>
  <c r="AE45" i="2"/>
  <c r="AE42" i="2"/>
  <c r="AE41" i="2"/>
  <c r="AE40" i="2"/>
  <c r="AE37" i="2"/>
  <c r="O34" i="2"/>
  <c r="O33" i="2"/>
  <c r="A1" i="5"/>
  <c r="E12" i="4"/>
  <c r="A12" i="4"/>
  <c r="E11" i="4"/>
  <c r="A11" i="4"/>
  <c r="E10" i="4"/>
  <c r="A10" i="4"/>
  <c r="E9" i="4"/>
  <c r="A9" i="4"/>
  <c r="E8" i="4"/>
  <c r="A8" i="4"/>
  <c r="E7" i="4"/>
  <c r="A7" i="4"/>
  <c r="E6" i="4"/>
  <c r="A6" i="4"/>
  <c r="E5" i="4"/>
  <c r="A5" i="4"/>
  <c r="E4" i="4"/>
  <c r="A4" i="4"/>
  <c r="E3" i="4"/>
  <c r="A3" i="4"/>
  <c r="E2" i="4"/>
  <c r="A2" i="4"/>
  <c r="W1" i="4"/>
  <c r="S1" i="4"/>
  <c r="O1" i="4"/>
  <c r="K1" i="4"/>
  <c r="G1" i="4"/>
  <c r="C1" i="4"/>
  <c r="S53" i="2"/>
  <c r="S51" i="2"/>
  <c r="S49" i="2"/>
  <c r="S47" i="2"/>
  <c r="S39" i="2"/>
  <c r="H12" i="4"/>
  <c r="D12" i="4"/>
  <c r="H11" i="4"/>
  <c r="D11" i="4"/>
  <c r="H10" i="4"/>
  <c r="D10" i="4"/>
  <c r="H9" i="4"/>
  <c r="D9" i="4"/>
  <c r="H8" i="4"/>
  <c r="D8" i="4"/>
  <c r="H7" i="4"/>
  <c r="D7" i="4"/>
  <c r="H6" i="4"/>
  <c r="D6" i="4"/>
  <c r="H5" i="4"/>
  <c r="D5" i="4"/>
  <c r="H4" i="4"/>
  <c r="D4" i="4"/>
  <c r="H3" i="4"/>
  <c r="D3" i="4"/>
  <c r="H2" i="4"/>
  <c r="D2" i="4"/>
  <c r="Z1" i="4"/>
  <c r="V1" i="4"/>
  <c r="R1" i="4"/>
  <c r="N1" i="4"/>
  <c r="J1" i="4"/>
  <c r="F1" i="4"/>
  <c r="B1" i="4"/>
  <c r="S55" i="2"/>
  <c r="G12" i="4"/>
  <c r="F12" i="4"/>
  <c r="B12" i="4"/>
  <c r="F11" i="4"/>
  <c r="B11" i="4"/>
  <c r="F10" i="4"/>
  <c r="B10" i="4"/>
  <c r="F9" i="4"/>
  <c r="B9" i="4"/>
  <c r="F8" i="4"/>
  <c r="B8" i="4"/>
  <c r="F7" i="4"/>
  <c r="B7" i="4"/>
  <c r="F6" i="4"/>
  <c r="B6" i="4"/>
  <c r="F5" i="4"/>
  <c r="B5" i="4"/>
  <c r="F4" i="4"/>
  <c r="B4" i="4"/>
  <c r="F3" i="4"/>
  <c r="B3" i="4"/>
  <c r="F2" i="4"/>
  <c r="B2" i="4"/>
  <c r="X1" i="4"/>
  <c r="T1" i="4"/>
  <c r="P1" i="4"/>
  <c r="L1" i="4"/>
  <c r="H1" i="4"/>
  <c r="D1" i="4"/>
  <c r="S58" i="2"/>
  <c r="S46" i="2"/>
  <c r="S44" i="2"/>
  <c r="S38" i="2"/>
  <c r="S36" i="2"/>
  <c r="C12" i="4"/>
  <c r="G11" i="4"/>
  <c r="C11" i="4"/>
  <c r="G10" i="4"/>
  <c r="C10" i="4"/>
  <c r="G9" i="4"/>
  <c r="C9" i="4"/>
  <c r="G8" i="4"/>
  <c r="C8" i="4"/>
  <c r="G7" i="4"/>
  <c r="C7" i="4"/>
  <c r="G6" i="4"/>
  <c r="C6" i="4"/>
  <c r="G5" i="4"/>
  <c r="C5" i="4"/>
  <c r="G4" i="4"/>
  <c r="C4" i="4"/>
  <c r="G3" i="4"/>
  <c r="C3" i="4"/>
  <c r="G2" i="4"/>
  <c r="C2" i="4"/>
  <c r="Y1" i="4"/>
  <c r="U1" i="4"/>
  <c r="Q1" i="4"/>
  <c r="M1" i="4"/>
  <c r="I1" i="4"/>
  <c r="E1" i="4"/>
  <c r="A1" i="4"/>
  <c r="S43" i="2"/>
  <c r="AE43" i="2" l="1"/>
  <c r="AF43" i="2" s="1"/>
  <c r="AE36" i="2"/>
  <c r="AF36" i="2" s="1"/>
  <c r="AE38" i="2"/>
  <c r="AF38" i="2" s="1"/>
  <c r="AE44" i="2"/>
  <c r="AF44" i="2" s="1"/>
  <c r="AE46" i="2"/>
  <c r="AF46" i="2" s="1"/>
  <c r="AE58" i="2"/>
  <c r="AF58" i="2" s="1"/>
  <c r="AE55" i="2"/>
  <c r="AE39" i="2"/>
  <c r="AF39" i="2" s="1"/>
  <c r="AE47" i="2"/>
  <c r="AF47" i="2" s="1"/>
  <c r="AE49" i="2"/>
  <c r="AE51" i="2"/>
  <c r="AF51" i="2" s="1"/>
  <c r="AE53" i="2"/>
</calcChain>
</file>

<file path=xl/sharedStrings.xml><?xml version="1.0" encoding="utf-8"?>
<sst xmlns="http://schemas.openxmlformats.org/spreadsheetml/2006/main" count="1692" uniqueCount="895">
  <si>
    <t>Formato de Matriz de Indicadores de Resultados</t>
  </si>
  <si>
    <t>Ejercicio Fiscal 2023</t>
  </si>
  <si>
    <t>Programas Presupuestarios</t>
  </si>
  <si>
    <t>MUNICIPIO</t>
  </si>
  <si>
    <t>GUADALAJARA</t>
  </si>
  <si>
    <t>DENOMINACIÓN DEL PROGRAMA</t>
  </si>
  <si>
    <t>1. Inclusión, Discapacidad, Adultos Mayores y Grupos Vulnerables</t>
  </si>
  <si>
    <t></t>
  </si>
  <si>
    <t>CATEGORÍA PROGRAMÁTICA</t>
  </si>
  <si>
    <t>E. Prestación de Servicios Públicos.</t>
  </si>
  <si>
    <t>UNIDAD RESPONSABLE/OPD</t>
  </si>
  <si>
    <t xml:space="preserve">Jefatura de Gabinete </t>
  </si>
  <si>
    <t xml:space="preserve">OPD  de la Administración Pública Municipal denominado Sistema DIF Guadalajara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</si>
  <si>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</si>
  <si>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</si>
  <si>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</si>
  <si>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</si>
  <si>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</si>
  <si>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</si>
  <si>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</si>
  <si>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</si>
  <si>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</si>
  <si>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</si>
  <si>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</si>
  <si>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</si>
  <si>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</si>
  <si>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Eje de Desarrollo Social</t>
  </si>
  <si>
    <t>ALINEACIÓN CON OBJETIVOS DE RESULTADO DEL PED</t>
  </si>
  <si>
    <t>2.4 Grupos prioritarios</t>
  </si>
  <si>
    <t>PLAN MUNICIPAL DE DESARROLLO</t>
  </si>
  <si>
    <t>ALINEACIÓN CON LOS EJES DEL PMDyG</t>
  </si>
  <si>
    <t>Guadalajara Próspera e Incluyente</t>
  </si>
  <si>
    <t>ALINEACIÓN CON OBJETIVOS DEL PMDyG</t>
  </si>
  <si>
    <t>O2. Ejecutar programas sociales estratégicos que impulsen la innovación social responsable e incluyente, para garantizar un crecimiento equitativos, equilibrado y sostenible.</t>
  </si>
  <si>
    <t xml:space="preserve">ESTRATEGIA </t>
  </si>
  <si>
    <t>E2.4 Cohesión del tejido social y E2.5 Generación de condiciones para la impartición de asistencia social que propicie la restitución de derechos a las personas vulnerables.</t>
  </si>
  <si>
    <t>LINEA DE ACCIÓN</t>
  </si>
  <si>
    <t>Promover entornos sociales saludables y libres de violencia por medio de servicios asistenciales y a bajo costo para disminuir los riesgos psicosociales.</t>
  </si>
  <si>
    <t xml:space="preserve">EJES ESTRATÉGICOS DEL SISTEMA DIF GUADALAJARA </t>
  </si>
  <si>
    <t xml:space="preserve">Guadalajara en Paz 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</si>
  <si>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</si>
  <si>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</si>
  <si>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</si>
  <si>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</si>
  <si>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</si>
  <si>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</si>
  <si>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</si>
  <si>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</si>
  <si>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</si>
  <si>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</si>
  <si>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</si>
  <si>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</si>
  <si>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</si>
  <si>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</si>
  <si>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</si>
  <si>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META ALCANZADA</t>
  </si>
  <si>
    <t>FUENTES DE INFORMACIÓN Y MEDIOS DE VERIFICACIÓN</t>
  </si>
  <si>
    <t>SUPUESTOS</t>
  </si>
  <si>
    <t>FIN</t>
  </si>
  <si>
    <t xml:space="preserve">Contribuir a la restitución de derechos a personas y grupos en condición de vulnerabilidad, mediante servicios de salud, nutrición, psicológicos, de habilidades para el trabajo, educación y atención y prevención a las violencias en Guadalajara en el 2023. </t>
  </si>
  <si>
    <t>Porcentaje  de personas que asisten a servicios de salud, nutrición, psicológicos, de habilidades para el trabajo, educación y atención y prevención a las violencias en Guadalajara durante el 2023</t>
  </si>
  <si>
    <t>Mide el porcentaje  de personas que asisten a servicios de salud, nutrición, psicológicos, de habilidades para el trabajo, educación y atención y prevención a las violencias respecto de la meta planteada para el 2023</t>
  </si>
  <si>
    <t xml:space="preserve">Eficacia </t>
  </si>
  <si>
    <t>Estratégico</t>
  </si>
  <si>
    <t>Número de personas atendidas en los servicios de salud, nutrición, psicológicos, de habilidades para el trabajo, educación y atención y prevención a las violencias durante el 2023/ número meta de personas por atender para el 2023*100</t>
  </si>
  <si>
    <t>Número de personas atendidas en los servicios de salud, nutrición, psicológicos, de habilidades para el trabajo, educación y atención y prevención a las violencias durante el 2023</t>
  </si>
  <si>
    <t xml:space="preserve"> Número meta de personas por atender en el 2023</t>
  </si>
  <si>
    <t>Anual</t>
  </si>
  <si>
    <t xml:space="preserve">Porcentaje </t>
  </si>
  <si>
    <t>No disponible</t>
  </si>
  <si>
    <t>ANUAL</t>
  </si>
  <si>
    <t>V1: Expedientes
V2: Listas de asistencia
V3: Padrón de beneficiarios</t>
  </si>
  <si>
    <t>Existe una colaboración activa y comprometida de la sociedad civil y de organizaciones no gubernamentales que trabajen en la atención y prevención de la violencia, así como en la promoción de la salud y la educación. Además, hay un entorno económico y social estable que permita la inversión en programas y servicios para la población vulnerable.</t>
  </si>
  <si>
    <t>PROPÓSITO</t>
  </si>
  <si>
    <t>La población de Guadalajara accede a servicios asistenciales y a bajo costo para disminuir los riesgos psicosociales a través de los programas del eje de Guadalajara en Paz del Sistema DIF Guadalajara en el 2023</t>
  </si>
  <si>
    <t>Porcentaje de servicios brindados a grupos en condición de vulnerabilidad en los programas de salud, nutrición, psicológicos, de habilidades para el trabajo, educación y atención y prevención a las violencias que oferta el Sistema DIF Guadalajara durante el 2023</t>
  </si>
  <si>
    <t>Mide el porcentaje de servicios brindados a grupos en condición de vulnerabilidad en los programas de salud, nutrición, psicológicos, de habilidades para el trabajo, educación y atención y prevención a las violencias que oferta el Sistema DIF Guadalajara, durante el 2023</t>
  </si>
  <si>
    <t>Eficiencia</t>
  </si>
  <si>
    <t>Número total de servicios brindados a grupos en condición de vulnerabilidad en los programas del eje Guadalajara en Paz durante el 2023/ Número de servicios a grupos en condición de vulnerabilidad de los programas del eje Guadalajara en Paz programados para el 2023*100</t>
  </si>
  <si>
    <t>Número total de servicios brindados a grupos en condición de vulnerabilidad en los programas del eje Guadalajara en Paz durante el 2023</t>
  </si>
  <si>
    <t>Número de servicios a grupos en condición de vulnerabilidad de los programas del eje Guadalajara en Paz programados para el 2023</t>
  </si>
  <si>
    <t>V1:Expedientes
V2:Bitácora</t>
  </si>
  <si>
    <t>La población tiene acceso a información clara y precisa sobre los programas para que puedan aprovecharlos al máximo.</t>
  </si>
  <si>
    <t>25. Grupos vulnerables</t>
  </si>
  <si>
    <t>COMPONENTE 1</t>
  </si>
  <si>
    <t>C1. Servicios de reconstrucción del tejido social brindados en los Centros de Desarrollo Comunitario a grupos en condición de vulnerabilidad en 2023</t>
  </si>
  <si>
    <t>Porcentaje de programas en los CDC que cumplieron una meta superior al 90% durante 2023</t>
  </si>
  <si>
    <t>Mide el porcentaje de los programas que operan en los Centros de Desarrollo Comunitario y que alcanzaron al menos el 90% durante 2023</t>
  </si>
  <si>
    <t>Eficacia</t>
  </si>
  <si>
    <t>Programas de apoyos asistenciales, servicios médicos, alimentos entregados, servicios odontológicos, psicológicos, estudios de laboratorio, raciones en comedores, talleres, grupos de preescolar, que alcanzaron una meta superior al 90%/  Programas que se espera que tengan una meta superior al 90%</t>
  </si>
  <si>
    <t>Programas en CDC de apoyos asistenciales, servicios médicos, alimentos entregados, servicios ondotológicos, psicológicos, estudios de laboratorio, raciones en comedores, talleres, grupos de preescolar, que alcanzaron una meta superior al 90%</t>
  </si>
  <si>
    <t>Programas que se espera que tengan una meta superior al 90% (9)</t>
  </si>
  <si>
    <t>Mensual</t>
  </si>
  <si>
    <t>Porcentaje</t>
  </si>
  <si>
    <t>Hay un vínculo entre la sociedad tapatía y las instituciones públicas,de tal forma que la población en situación de vulnerabilidad tienen fácil acceso a los servicios otorgados en los CDC.</t>
  </si>
  <si>
    <t>ACTIVIDAD 1.1</t>
  </si>
  <si>
    <t>Apoyos asistenciales entregados a la población vulnerable que radica en la municipalidad de Guadalajara y en tránsito en el programa de Trabajo Social Asistencial durante el 2023</t>
  </si>
  <si>
    <t>Apoyos asistenciales entregados en 2023</t>
  </si>
  <si>
    <t>Mide el porcentaje de apoyos asistenciales entregados en 2023</t>
  </si>
  <si>
    <t>Gestión</t>
  </si>
  <si>
    <t>Apoyos asistenciales entregados durante el 2023/ apoyos asistenciales establecidos como meta para el 2023*100</t>
  </si>
  <si>
    <t>Apoyos asistenciales entregados durante el 2023</t>
  </si>
  <si>
    <t>Apoyos asistenciales establecidos como meta para el 2023</t>
  </si>
  <si>
    <t>6.2%</t>
  </si>
  <si>
    <t>Padrón de beneficiarios</t>
  </si>
  <si>
    <t>Se mantienen las condiciones de seguridad y estabilidad en el municipio que garantiza que los beneficiarios pueden recibir los apoyos sin riesgos para su integridad física o emocional.</t>
  </si>
  <si>
    <t>ACTIVIDAD 1.2</t>
  </si>
  <si>
    <t>Expedientes integrados para la atención a la población vulnerable de Guadalajara durante el 2023</t>
  </si>
  <si>
    <t>Porcentaje de expedientes completos para la atención a las necesidades a la población vulnerable en 2023</t>
  </si>
  <si>
    <t>Mide el porcentaje de expedientes completos para la atención a las necesidades de la población vulnerable en 2023</t>
  </si>
  <si>
    <t>Expedientes integrados de manera completa en 2023/ expedientes establecidos como meta*100</t>
  </si>
  <si>
    <t>Expedientes integrados de manera completa en 2023</t>
  </si>
  <si>
    <t>Expedientes establecidos como meta</t>
  </si>
  <si>
    <t>23.9%</t>
  </si>
  <si>
    <t>Expedientes de trabajo social</t>
  </si>
  <si>
    <t>Existe una colaboración activa y comprometida de la sociedad civil y de la institución pública que permite la integración de los expedientes.</t>
  </si>
  <si>
    <t>FIN/PROPÓSITO</t>
  </si>
  <si>
    <t>ACTIVIDAD 1.3</t>
  </si>
  <si>
    <t>Servicios médicos de atención y prevención de primer nivel brindados, durante el 2023</t>
  </si>
  <si>
    <t>Porcentaje de atención a la población que requiere los servicios de atención médica de primer nivel ofrecidos por el Sistema DIF Guadalajara, en 2023</t>
  </si>
  <si>
    <t>Mide el porcentaje de atención a la población que requiere los servicios de atención médica de primer nivel ofrecidos por el Sistema DIF Guadalajara, en 2023</t>
  </si>
  <si>
    <t>Número de personas atendidas por los servicios de atención médica de primer nivel durante el 2023/ número de personas programadas para servicios de atención médica  de primer nivel para el 2023 *100</t>
  </si>
  <si>
    <t>Número de personas atendidas por los servicios de atención médica de primer nivel durante el 2023</t>
  </si>
  <si>
    <t xml:space="preserve">Número de personas programadas para servicios de atención médica  de primer nivel para el 2023 </t>
  </si>
  <si>
    <t>69%</t>
  </si>
  <si>
    <t>V1:Expedientes 
V2:bitácora de registro</t>
  </si>
  <si>
    <t xml:space="preserve">La población tiene conciencia sobre la importancia de la atención médica preventiva. </t>
  </si>
  <si>
    <t>ACTIVIDAD 1.4</t>
  </si>
  <si>
    <t>Alimentos nutritivos e inocuos entregados a la población con inseguridad alimentaria en el municipio de Guadalajara, durante el 2023</t>
  </si>
  <si>
    <t>Porcentaje de personas con inseguridad alimentaria que es atendida por el programa de  Atención Alimentaria, en 2023</t>
  </si>
  <si>
    <t>Mide el porcentaje de personas con inseguridad alimentaria que es atendida por el programa de  Atención alimentaria, en 2023</t>
  </si>
  <si>
    <t>Número de personas beneficiadas en el programa de Desayunos escolares + número de personas beneficiadas en PAAGP + número de personas beneficiadas en programa de atención alimentaria en los primeros 1000 días de vida, durante el 2023/ Número de personas inscritas en los programas de asistencia alimentaria del Sistema DIF Guadalajara para el 2023*100</t>
  </si>
  <si>
    <t>Número de personas beneficiadas en el programa de Desayunos escolares + número de personas beneficiadas en PAAGP + número de personas beneficiadas en programa de atención alimentaria en los primeros 1000 días de vida, durante el 2023</t>
  </si>
  <si>
    <t>Número de personas inscritas en los programas de asistencia alimentaria del Sistema DIF Guadalajara para el 2023</t>
  </si>
  <si>
    <t>28.7%</t>
  </si>
  <si>
    <t>La población con insuficiencia alimentaria sabe a dónde asistir por su apoyo y tiene la posibilidad de hacerlo.</t>
  </si>
  <si>
    <t>ACTIVIDAD 1.5</t>
  </si>
  <si>
    <t>Apoyos del Programa de Alimentación Escolar entregados en 2023</t>
  </si>
  <si>
    <t>Apoyos entregados a personas con inseguridad alimentaria del Programa de Alimentación Escolar, en 2023</t>
  </si>
  <si>
    <t>Mide el porcentaje de apoyos entregados a personas con inseguridad alimentaria del Programa de Alimentación Escolar, en 2023</t>
  </si>
  <si>
    <t>Número de raciones de alimentos entregados durante el 2023/ número de raciones de alimentos programados para el 2023*100</t>
  </si>
  <si>
    <t>Número de raciones de alimentos entregados durante el 2023</t>
  </si>
  <si>
    <t>Número de raciones de alimentos programados para el 2023</t>
  </si>
  <si>
    <t>0%</t>
  </si>
  <si>
    <t>Listas de entregas de los apoyos</t>
  </si>
  <si>
    <t>Los cuidadores de la población escolar con inseguridad alimentaria tiene conocimiento y posibilidades para solicitar su apoyo.</t>
  </si>
  <si>
    <t>ACTIVIDAD 1.6</t>
  </si>
  <si>
    <t>Apoyos del Programa de Atención Alimentaria a Grupos Prioritarios entregados en 2023</t>
  </si>
  <si>
    <t>Apoyos entregados a personas con inseguridad alimentaria del Programa de Asistencia Alimentaria a Grupos Prioritarios, en 2023</t>
  </si>
  <si>
    <t>Mide el porcentaje de apoyos entregados a personas con inseguridad alimentaria del Programa de Asistencia Alimentaria a Grupos Prioritarios, en 2023</t>
  </si>
  <si>
    <t>Número de raciones de alimentos entregados durante el 2023/ número de raciones de alimentos programados durante el 2023*100</t>
  </si>
  <si>
    <t>Número de raciones de alimentos programados durante el 2023</t>
  </si>
  <si>
    <t>25%</t>
  </si>
  <si>
    <t>La población con inseguridad alimentaria tiene conocimiento y posibilidades para solicitar su apoyo.</t>
  </si>
  <si>
    <t>ACTIVIDAD 1.7</t>
  </si>
  <si>
    <t>Apoyos del Programa de Atención Alimentaria en los Primeros 1000 Días de Vida entregados en 2023</t>
  </si>
  <si>
    <t>Apoyos entregados a personas con inseguridad alimentaria del Programa de Atención Alimentaria en los Primeros 1000 días de vida, en 2023</t>
  </si>
  <si>
    <t>Mide el porcentaje de apoyos entregados a personas con inseguridad alimentaria del Programa de Atención Alimentaria en los Primeros 1000 días de vida, en 2023</t>
  </si>
  <si>
    <t>Las madres y/o personas cuidadoras tienen conocimiento del lugar donde se ofrecen estos apoyos, también cuentan con la posibilidad de asistir a dichos centros.</t>
  </si>
  <si>
    <t>ACTIVIDAD 1.8</t>
  </si>
  <si>
    <t>Prácticas de autocuidado, prevención y atención a la salud bucal y maxilofacial a través de los servicios otorgados, durante el 2023</t>
  </si>
  <si>
    <t>Porcentaje de atención  de servicios odontológicos y maxilofaciales a la población objetivo, en 2023</t>
  </si>
  <si>
    <t>Mide el porcentaje de atención  de servicios odontológicos y maxilofaciales a la población objetivo, en 2023</t>
  </si>
  <si>
    <t>Número de servicios de atención odontológica brindados a personas durante el 2023/ Número meta de servicios de atención odontológica brindados a personas para el 2023*100</t>
  </si>
  <si>
    <t>Número de servicios de atención odontológica brindados a personas durante el 2023</t>
  </si>
  <si>
    <t>Número meta de servicios de atención odontológica brindados a personas para el 2023</t>
  </si>
  <si>
    <t>32.3%</t>
  </si>
  <si>
    <t>V1: Expedientes y 
V2: bitácora de registro</t>
  </si>
  <si>
    <t>La población en vulnerabilidad cuentan con el conocimiento  y posibilidad de asistir</t>
  </si>
  <si>
    <t>ACTIVIDAD 1.9</t>
  </si>
  <si>
    <t>Personas en situación de vulnerabilidad que recibieron atención psicológica en CDC, y CAETF en 2023</t>
  </si>
  <si>
    <t>Promedio de personas que recibieron servicio de consulta psicológica, en 2023</t>
  </si>
  <si>
    <t>Mide el promedio de cumplimiento en el servicio de consulta psicológica, en 2023</t>
  </si>
  <si>
    <t>Número de personas que recibieron servicio de consulta psicológica durante el 2023/4</t>
  </si>
  <si>
    <t>Número de personas que recibieron servicio de consulta psicológica durante el 2023</t>
  </si>
  <si>
    <t>Trimestral</t>
  </si>
  <si>
    <t>Promedio</t>
  </si>
  <si>
    <t>Expedientes</t>
  </si>
  <si>
    <t>La población tiene conciencia sobre la importancia de la atención psicológica y cuentan con los medios necesarios para asistir al centro.</t>
  </si>
  <si>
    <t>ACTIVIDAD 1.10</t>
  </si>
  <si>
    <t>Sesiones de atención psicológica brindadas en CDC, y CAETF en 2023</t>
  </si>
  <si>
    <t>Porcentaje de sesiones de los servicios de consulta psicológica, en 2023</t>
  </si>
  <si>
    <t>Mide el porcentaje de cumplimiento en el servicio de consulta psicológica, en 2023</t>
  </si>
  <si>
    <t>Número de consultas psicológicas brindadas en CDC y CAEFT durante el 2023/ Número de consultas psicológicas establecidas como meta en CDC y CAEFT para el 2023*100</t>
  </si>
  <si>
    <t>Número de consultas psicológicas brindadas en CDC y CAEFT durante el 2023</t>
  </si>
  <si>
    <t>Número de consultas psicológicas establecidas como meta en CDC y CAEFT para el 2023</t>
  </si>
  <si>
    <t>27.7%</t>
  </si>
  <si>
    <t>ACTIVIDAD 1.11</t>
  </si>
  <si>
    <t>Estudios de laboratorio para la detección oportuna de riesgos en la salud realizados, durante el 2023</t>
  </si>
  <si>
    <t>Porcentaje de cumplimiento en la cobertura de servicios de laboratorio, en 2023</t>
  </si>
  <si>
    <t>Mide el porcentaje de cumplimiento en la cobertura de servicios de laboratorio, en 2023</t>
  </si>
  <si>
    <t>Número de estudios laboratoriales realizados durante el 2023/ número de estudios laboratoriales prospectados como meta para el 2023*100</t>
  </si>
  <si>
    <t>Número de estudios laboratoriales realizados durante el 2023</t>
  </si>
  <si>
    <t>Número de estudios laboratoriales prospectados como meta para el 2023</t>
  </si>
  <si>
    <t>23.7%</t>
  </si>
  <si>
    <t>Registros de estudios laboratoriales realizados</t>
  </si>
  <si>
    <t>Existe un balance entre el número de personas que requieren el servicio del laboratorio y de la capacidad técnica y humana de los laboratorios.</t>
  </si>
  <si>
    <t>ACTIVIDAD 1.12</t>
  </si>
  <si>
    <t>Usuarios y usuarias recibieron raciones alimenticias en los comedores comunitarios, durante el 2023</t>
  </si>
  <si>
    <t>Promedio de beneficiarios y beneficiarias que recibieron raciones alimenticias al mes, durante el 2023</t>
  </si>
  <si>
    <t>Mide el Promedio de beneficiarios y beneficiarias que recibieron raciones alimenticias al mes, durante el 2023</t>
  </si>
  <si>
    <t>Usuarios y usuarias de comedores comunitarios durante el 2023/ 4</t>
  </si>
  <si>
    <t>Usuarios y usuarias de comedores comunitarios durante el 2023</t>
  </si>
  <si>
    <t>Existen  las condiciones climáticas, la disponibilidad de recursos naturales y la capacidad de los productores y distribuidores de alimentos para adaptarse a situaciones imprevistas.</t>
  </si>
  <si>
    <t>ACTIVIDAD 1.13</t>
  </si>
  <si>
    <t>Entrega de raciones alimenticias en los comedores comunitarios, durante el 2023</t>
  </si>
  <si>
    <t>Porcentaje de cumplimiento en la entrega de raciones alimentarias en comedores comunitarios, durante el 2023</t>
  </si>
  <si>
    <t>Mide el Porcentaje de cumplimiento en la entrega de raciones alimentarias en comedores comunitarios, durante el 2023.</t>
  </si>
  <si>
    <t>Número de raciones alimentarias entregadas en comedores comunitarios durante el 2023/ número de  raciones alimentarias programadas como meta para el 2023*100</t>
  </si>
  <si>
    <t>Número de raciones alimentarias entregadas en comedores comunitarios durante el 2023</t>
  </si>
  <si>
    <t>Número de  raciones alimentarias programadas como meta para el 2023</t>
  </si>
  <si>
    <t>29.1%</t>
  </si>
  <si>
    <t>ACTIVIDAD 1.14</t>
  </si>
  <si>
    <t>Usuarios que asistieron a talleres y cursos realizados en CDC e ICAS trimestralmente en 2023</t>
  </si>
  <si>
    <t>Promedio mensual de usuarios que participaron en talleres y cursos realizadas en CDC e ICAS, en 2023</t>
  </si>
  <si>
    <t>Mide el promedio mensual de usuarios en talleres y cursos realizados en CDC e ICAS en 2023</t>
  </si>
  <si>
    <t>Usuarios y usuarias que asistieron a talleres y cursos en 2023 / 4</t>
  </si>
  <si>
    <t xml:space="preserve">Usuarios y usuarias que asistieron a talleres y cursos en 2023 </t>
  </si>
  <si>
    <t>V1: Padrón de beneficiarios/
V2: listas de asistencia</t>
  </si>
  <si>
    <t xml:space="preserve">Los usuarios están dispuestos y tienen la capacidad de asistir a los talleres y cursos ofrecidos por CDC e ICAS. </t>
  </si>
  <si>
    <t>ACTIVIDAD 1.15</t>
  </si>
  <si>
    <t>Talleres y cursos realizados en CDC e ICAS trimestralmente en 2023</t>
  </si>
  <si>
    <t>Promedio mensual de talleres y cursos realizados en CDC e ICAS, en 2023</t>
  </si>
  <si>
    <t>Mide el Promedio mensual de talleres y cursos realizados en CDC e ICAS, en 2023</t>
  </si>
  <si>
    <t>Talleres realizados durante el 2023 / 4</t>
  </si>
  <si>
    <t>Talleres realizados durante el 2023</t>
  </si>
  <si>
    <t>V1: Convocatorias, 
V2: fotografías, 
V3:listas de asistencia</t>
  </si>
  <si>
    <t>Existe una demanda suficiente por parte de la población interesada en participar en estos eventos.</t>
  </si>
  <si>
    <t>ACTIVIDAD 1.16</t>
  </si>
  <si>
    <t>Niñas y niños en condición de vulnerabilidad económica que terminaron ciclo escolar de nivel preescolar en 2023</t>
  </si>
  <si>
    <t>Porcentaje de eficiencia terminal de las niñas y niños que asisten al Preescolar en CDC, en 2023</t>
  </si>
  <si>
    <t>Mide el Porcentaje de eficiencia terminal de las niñas y niños que asisten al Preescolar en CDC, en 2023</t>
  </si>
  <si>
    <t>Número de niñas y niños que terminan su ciclo escolar en CDC durante el 2023/ Número de niñas y niños que ingresan al último ciclo escolar en CDC durante el 2023 *100</t>
  </si>
  <si>
    <t>Número de niñas y niños que terminan su ciclo escolar en CDC durante el 2023</t>
  </si>
  <si>
    <t xml:space="preserve">Número de niñas y niños que ingresan al último ciclo escolar en CDC durante el 2023 </t>
  </si>
  <si>
    <t>Expedientes de niñas y niños que cursan preescolar en los CDC</t>
  </si>
  <si>
    <t>Las familias tienen un mínimo de condiciones de calidad de vida que permite un sano desarrollo de la niña o niño</t>
  </si>
  <si>
    <t>ACTIVIDAD 1.17</t>
  </si>
  <si>
    <t xml:space="preserve"> Grupos de preescolar activos en CDC en 2023</t>
  </si>
  <si>
    <t>Porcentaje de grupos de preescolar activos CDC durante el 2023</t>
  </si>
  <si>
    <t>Mide el Porcentaje de grupos de preescolar activos CDC durante el 2023</t>
  </si>
  <si>
    <t>Grupos de preescolar activos en CDC durante el 2023 / Grupos de preescolar programados en CDC para el 2023* 100</t>
  </si>
  <si>
    <t xml:space="preserve">Grupos de preescolar activos en CDC durante el 2023 </t>
  </si>
  <si>
    <t>Grupos de preescolar programados en CDC para el 2023</t>
  </si>
  <si>
    <t>Listas de asistencia</t>
  </si>
  <si>
    <t>COMPONENTE 2</t>
  </si>
  <si>
    <t>Apoyos asistenciales entregados a población en situación de emergencia, durante el 2023</t>
  </si>
  <si>
    <t>Porcentaje de apoyos asistenciales entregados a población en situación de emergencia , durante el 2023</t>
  </si>
  <si>
    <t>(Número de apoyos asistenciales brindados durante el 2023/ número de apoyos asistenciales solicitados durante el 2023)*100</t>
  </si>
  <si>
    <t>Número de apoyos asistenciales brindados durante el 2023</t>
  </si>
  <si>
    <t>Número de apoyos asistenciales solicitados durante el 2023</t>
  </si>
  <si>
    <t>0.7%</t>
  </si>
  <si>
    <t>V1. Evidencia de apoyos asistenciales brindados por Protección Civil V2. listas de entrega</t>
  </si>
  <si>
    <t>Existe un balance entre el número de personas que requieren el apoyo y la capacidad operativa de entrega.</t>
  </si>
  <si>
    <t>ACTIVIDAD 2.1</t>
  </si>
  <si>
    <t>Capacitaciones brindadas a la población abierta y población en condiciones de emergencias, durante el 2023</t>
  </si>
  <si>
    <t>Porcentaje de cumplimiento en las actividades de capacitación del Programa de Atención y Apoyo Asistencial a las Personas Afectadas por Contingencia o Siniestro, en 2023</t>
  </si>
  <si>
    <t>Mide el cumplimiento de las capacitaciones programadas para 2023</t>
  </si>
  <si>
    <t>(Número de actividades de capacitación del Programa de Atención y Apoyo Asistencial a las Personas Afectadas por Contingencia o Siniestro durante el 2023/ Número total  de actividades de capacitación del Programa de Atención y Apoyo Asistencial a las Personas Afectadas por Contingencia o Siniestro programadas para el 2023)*100</t>
  </si>
  <si>
    <t>Número de actividades de capacitación del Programa de Atención y Apoyo Asistencial a las Personas Afectadas por Contingencia o Siniestro durante el 2023</t>
  </si>
  <si>
    <t>Número total  de actividades de capacitación del Programa de Atención y Apoyo Asistencial a las Personas Afectadas por Contingencia o Siniestro programadas para el 2023</t>
  </si>
  <si>
    <t>57.1%</t>
  </si>
  <si>
    <t>Listas de asistencia de capacitaciones realizadas</t>
  </si>
  <si>
    <t>Las personas ya cuentan con las capacitaciones y no requieren asistir</t>
  </si>
  <si>
    <t>COMPONENTE 3</t>
  </si>
  <si>
    <t>Atenciones multidisciplinarias realizadas a las personas que viven y/o ejercer violencia familiar en el municipio de Guadalajara, durante el 2023</t>
  </si>
  <si>
    <t xml:space="preserve">Porcentaje de atenciones por expediente abierto realizadas en la UAVIFAM Guadalajara en 2023. </t>
  </si>
  <si>
    <t xml:space="preserve">Mide el porcentaje de atenciones por expediente abierto realizadas en la UAVIFAM Guadalajara en 2023. </t>
  </si>
  <si>
    <t>(Número de atenciones brindadas en UAVIFAM 2023 / Número de atenciones meta en UAVIFAM 2023) *100</t>
  </si>
  <si>
    <t>Número de atenciones brindadas en UAVIFAM 2023</t>
  </si>
  <si>
    <t>Número de atenciones meta en UAVIFAM 2023</t>
  </si>
  <si>
    <t>25.5%</t>
  </si>
  <si>
    <t>V1: Expedientes de Violencia familiar aperturados y 
V2: registro de las atenciones</t>
  </si>
  <si>
    <t>La tendencia de violencias en la familia disminuye lo que provoca una menor necesidad de atenciones por parte de los equipos de las UAVIS</t>
  </si>
  <si>
    <t>ACTIVIDAD 3.1</t>
  </si>
  <si>
    <t>Aperturas de expedientes para la atención multidisciplinaria primaria realizadas a las personas que viven y/o ejercen violencia familiar en el Municipio de Guadalajara, durante el 2023</t>
  </si>
  <si>
    <t>Porcentaje de aperturas de expedientes de atenciones multidisciplinarias primarias en UAVIFAM Guadalajara en 2023</t>
  </si>
  <si>
    <t>Mide el Porcentaje de aperturas de expedientes de atenciones multidisciplinarias primarias en UAVIFAM Guadalajara en 2023</t>
  </si>
  <si>
    <t>(Número de expedientes abiertos para la atención multidisciplinaria primaria  en 2023 / Número de expedientes abiertos para la atenciones multidisciplinarias establecidas como meta en UAVIFAM para el 2023) * 100</t>
  </si>
  <si>
    <t xml:space="preserve">Número de expedientes abiertos para la atención multidisciplinaria primaria  en 2023 </t>
  </si>
  <si>
    <t>Número de expedientes abiertos para la atenciones multidisciplinarias establecidas como meta en UAVIFAM para el 2023</t>
  </si>
  <si>
    <t>25.4%</t>
  </si>
  <si>
    <t>V1: Expedientes de Violencia familiar aperturados  
V2:registro de las atenciones</t>
  </si>
  <si>
    <t>Los procesos de atención se complejizan lo que provoca un aumento de tiempo en la atención de los casos y en consecuencia una menor capacidad para atender.</t>
  </si>
  <si>
    <t>ACTIVIDAD 3.2</t>
  </si>
  <si>
    <t>Intervención multidisciplinaria de seguimiento a expedientes activos, durante el 2023</t>
  </si>
  <si>
    <t>Porcentaje de atenciones de seguimiento por expediente en UAVIFAM Guadalajara en 2023</t>
  </si>
  <si>
    <t>Mide el Porcentaje de atenciones de seguimiento por expediente en UAVIFAM Guadalajara en 2023</t>
  </si>
  <si>
    <t>(Número de atenciones de seguimiento brindadas en 2023 / Número de atenciones de seguimiento establecidas como meta en UAVIFAM para el 2023) * 100</t>
  </si>
  <si>
    <t>Número de atenciones de seguimiento brindadas en 2023</t>
  </si>
  <si>
    <t>Número de atenciones de seguimiento establecidas como meta en UAVIFAM para el 2023</t>
  </si>
  <si>
    <t>24%</t>
  </si>
  <si>
    <t>V1: Expediente de violencia familiar</t>
  </si>
  <si>
    <t xml:space="preserve">Se cierran los casos de seguimiento por desistimiento de los usuarios o usuarias que reciben los servicios. </t>
  </si>
  <si>
    <t>86. Desaparecidos</t>
  </si>
  <si>
    <t>COMPONENTE 4</t>
  </si>
  <si>
    <t>Implementación de sesiones grupales de acompañamiento psicosocial y psicoeducativo para las personas usuarias del Programa de Acompañar las Ausencias, durante el 2023</t>
  </si>
  <si>
    <t>Porcentaje de sesiones grupales realizadas en 2023</t>
  </si>
  <si>
    <t>Mide el Porcentaje de sesiones grupales realizadas en 2023</t>
  </si>
  <si>
    <t>(Número de sesiones grupales realizadas durante el 2023/ número de sesiones grupales programadas para el 2023)*100</t>
  </si>
  <si>
    <t>Número de sesiones grupales realizadas durante el 2023</t>
  </si>
  <si>
    <t>número de sesiones grupales programadas para el 2023</t>
  </si>
  <si>
    <t xml:space="preserve">V1: Lista de asistencia 
V2:programación anual de sesiones grupales </t>
  </si>
  <si>
    <t>Disminuyen las sesiones por contingencias sanitarias o falta de espacio para realizar las reuniones de las y los usuarios</t>
  </si>
  <si>
    <t>ACTIVIDAD 4.1</t>
  </si>
  <si>
    <t>Acompañamientos psicosociales para familiares de víctimas indirectas de desaparición brindadas, durante el 2023</t>
  </si>
  <si>
    <t>Promedio de familias que recibieron acompañamientos por parte del Programa de Acompañar las Ausencias, en 2023</t>
  </si>
  <si>
    <t>Mide el Promedio de familias que recibieron acompañamientos por parte del Programa de Acompañar las Ausencias, en 2023</t>
  </si>
  <si>
    <t>Número meta de familias registradas en el Programa de Acompañar las Ausencias durante el 2023 / 12 (Mes en curso)</t>
  </si>
  <si>
    <t>Número meta de familias registradas en el Programa de Acompañar las Ausencias durante el 2023</t>
  </si>
  <si>
    <t>V1: Expedientes y 
V2:bitácora de registro de acompañamientos</t>
  </si>
  <si>
    <t>Disminuyen las solicitudes de personas con un familiar desaparecido lo que provoca una menor cantidad de servicios brindados</t>
  </si>
  <si>
    <t>ACTIVIDAD 4.2</t>
  </si>
  <si>
    <t>A2C4. Familiares de personas desaparcidas atendidas por el programa de Acompañar las Ausencias</t>
  </si>
  <si>
    <t>Porcentaje de la población objetivo del Programa Acompañar las Ausencias que ha asistido a las sesiones grupales de acompañamiento, en 2023</t>
  </si>
  <si>
    <t>Mide el porcentaje de los familiares asistentes de personas desaparecidas  atendidas por el Programa Acompañar las Ausencias que asistieron a las sesiones grupales de acompañamiento, en 2023</t>
  </si>
  <si>
    <t>Número de familiares de personas desaparecidas que asistieron a las sesiones grupales de acompañamiento durante el 2023/Número programado de familiares de personas desaparecidas que asistieron a las sesiones grupales de acompañamiento durante el 2023</t>
  </si>
  <si>
    <t>Número de familiares de personas desaparecidas que asistieron a las sesiones grupales de acompañamiento durante el 2023</t>
  </si>
  <si>
    <t>Número programado de familiares de personas desaparecidas que asistieron a las sesiones grupales de acompañamiento durante el 2023</t>
  </si>
  <si>
    <t>29.2%</t>
  </si>
  <si>
    <t>Lista de asistencia</t>
  </si>
  <si>
    <t>TIPO DE GASTO</t>
  </si>
  <si>
    <t>PRESUPUESTO MENSUAL</t>
  </si>
  <si>
    <t>FUENTE DE FINANCIAMIENTO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</si>
  <si>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</si>
  <si>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</si>
  <si>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</si>
  <si>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</si>
  <si>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</si>
  <si>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</si>
  <si>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</si>
  <si>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</si>
  <si>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</si>
  <si>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</si>
  <si>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POBLACIÓN OBJETIVO</t>
  </si>
  <si>
    <t>LOCALIZACIÓN GEOGRÁFICA</t>
  </si>
  <si>
    <t>GÉNERO</t>
  </si>
  <si>
    <t>DIRECCIONES O UNIDADES PARTICIPANTES</t>
  </si>
  <si>
    <t>FUNCIONARIO RESPONSABLE DEL PROGRAMA</t>
  </si>
  <si>
    <t>2. Economía Próspera</t>
  </si>
  <si>
    <t>O13. Proteger los derechos y ampliar las oportunidades de desarrollo de los grupos prioritarios</t>
  </si>
  <si>
    <t>1. Guadalajara próspera e incluyente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</si>
  <si>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</si>
  <si>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>E2.6 Generar condiciones para la impartición de asistencia social que propicie la restitución de derechos a las personas vulnerables</t>
  </si>
  <si>
    <t xml:space="preserve">L2.6.2 Asistencia, promoción y restitución de derechos a personas y grupos en condición de vulnerabilidad, mediante servicios de salud, nutrición, psicológicos y de habilidades para el trabajo.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</si>
  <si>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</si>
  <si>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</si>
  <si>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</si>
  <si>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</si>
  <si>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</si>
  <si>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</si>
  <si>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</si>
  <si>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</si>
  <si>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</si>
  <si>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</si>
  <si>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</si>
  <si>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</si>
  <si>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</t>
  </si>
  <si>
    <t>Meta alcanzada</t>
  </si>
  <si>
    <t>Promedio del porcentaje de cumplimiento de las metas de los programas que brindan servicios en los CDC durante 2023</t>
  </si>
  <si>
    <t>Mide el promedio del alcance de las metas de los programas que operan en los Centros de Desarrollo Comunitario en 2023</t>
  </si>
  <si>
    <t>Porcentaje de alcance de meta en trabajo social asistencial + en atención médica de primer nivel + en Asistencia Alimentaria y Nutrición + en Atención Odontológica + en Atención psicológica + en Educación preescolar + en Desarrollo de Habilidades + en comedores comunitarios + en laboratorio clínico, durante el 2023 / 9</t>
  </si>
  <si>
    <t>Porcentaje de alcance de meta en trabajo social asistencial + en atención médica de primer nivel + en Asistencia Alimentaria y Nutrición + en Atención Odontológica + en Atención psicológica + en Educación preescolar + en Desarrollo de Habilidades + en comedores comunitarios + en laboratorio clínico, durante el 2023</t>
  </si>
  <si>
    <t>Número de personas que recibieron servicio de consulta psicológica durante el 2023/12 (meses en curso)</t>
  </si>
  <si>
    <t>12 (meses en curso)</t>
  </si>
  <si>
    <t>Usuarios y usuarias de comedores comunitarios durante el 2023/ 12 (mes en curso)</t>
  </si>
  <si>
    <t>12 (mes en curso)</t>
  </si>
  <si>
    <t>Usuarios y usuarias que asistieron a talleres y cursos en 2023 / 12 (meses cursados)</t>
  </si>
  <si>
    <t>12 (meses cursados)</t>
  </si>
  <si>
    <t>Talleres realizados durante el 2023 / 12 (meses cursados)</t>
  </si>
  <si>
    <t>12 (Mes en curso)</t>
  </si>
  <si>
    <t>Mide el porcentaje de los familiares de personas desaparecidas  atendidas por el Programa Acompañar las Ausencias que asistieron a las sesiones grupales de acompañamiento, en 2023</t>
  </si>
  <si>
    <t>Número de familiares de personas desaparecidas que asistieron a las sesiones grupales de acompañamiento durante el 2023/ Número de familiares de personas desaparecidas que asistieron a las sesiones grupales de acompañamiento programadas para el 2023 *100</t>
  </si>
  <si>
    <t xml:space="preserve"> Número de familiares de personas desaparecidas que asistieron a las sesiones grupales de acompañamiento programadas para el 2023 *100</t>
  </si>
  <si>
    <t>Noviembre</t>
  </si>
  <si>
    <t>Diciembre</t>
  </si>
  <si>
    <t/>
  </si>
  <si>
    <t>cOMENTARIO</t>
  </si>
  <si>
    <t>SUBIDA</t>
  </si>
  <si>
    <t>Sin comentarios</t>
  </si>
  <si>
    <t xml:space="preserve">Categoría Prográmatica. </t>
  </si>
  <si>
    <t xml:space="preserve">Denominación del Programa. </t>
  </si>
  <si>
    <t>Coordinación Responsable</t>
  </si>
  <si>
    <t>finalidad</t>
  </si>
  <si>
    <t>Función</t>
  </si>
  <si>
    <t>Sub-Función</t>
  </si>
  <si>
    <t>Ejes PND</t>
  </si>
  <si>
    <t>Objetivos Estratégicos del PND</t>
  </si>
  <si>
    <t xml:space="preserve">Eje PED </t>
  </si>
  <si>
    <t>Objetivos Estratégicos</t>
  </si>
  <si>
    <t>EJE PMDYG</t>
  </si>
  <si>
    <t>Objetivos PMDYG</t>
  </si>
  <si>
    <t>Estrategias PMDyG</t>
  </si>
  <si>
    <t xml:space="preserve">Tipo de Gasto </t>
  </si>
  <si>
    <t>Fuente de Financiamiento</t>
  </si>
  <si>
    <t>Género</t>
  </si>
  <si>
    <t>Población Objetivo</t>
  </si>
  <si>
    <t>S. Sujetos a Reglas de Operación.</t>
  </si>
  <si>
    <t>Coordinación General de Combate a la Desigualdad</t>
  </si>
  <si>
    <t>1. Gobierno</t>
  </si>
  <si>
    <t>1.1. Legislación</t>
  </si>
  <si>
    <t>1.1.1 Legislación</t>
  </si>
  <si>
    <t>EJE 1. Justicia y Estado de Derecho</t>
  </si>
  <si>
    <t>1.1 Fortalecer la gobernabilidad democrática</t>
  </si>
  <si>
    <t>Eje 1. Seguridad ciudadana, justicia y estado de derecho</t>
  </si>
  <si>
    <t>O1. Incrementar la sostenibilidad del medio ambiente y reducir la vulnerabilidad ante el cambio climático</t>
  </si>
  <si>
    <t>O1. Impulsar el desarrollo de oportunidades a todas las personas para acceder a un empleo digno o emprender un negocio, sin distinción de raza, sexo, edad, condición económica, sistema de creencias, origen o discapacidad</t>
  </si>
  <si>
    <t>E1.1 Desarrollo económico, social y cultural en el Centro Histórico</t>
  </si>
  <si>
    <t>1. Corriente</t>
  </si>
  <si>
    <t>Recursos Fiscales</t>
  </si>
  <si>
    <t>Femenino</t>
  </si>
  <si>
    <t>01. Indígenas</t>
  </si>
  <si>
    <t>U. Otros Subsidios.</t>
  </si>
  <si>
    <t>2. Junvetudes y Apoyo a la Niñez</t>
  </si>
  <si>
    <t>1.2. Justicia</t>
  </si>
  <si>
    <t>1.1.2 Fiscalización</t>
  </si>
  <si>
    <t>1.2 Fortalecer la cultura democrática, abrir el gobierno a la participación
social y escuchar de manera permanente a la sociedad, dando especial
atención a las mujeres y los grupos históricamente discriminados y
marginados</t>
  </si>
  <si>
    <t>Eje 2. Desarrollo Social</t>
  </si>
  <si>
    <t>O2. Impulsar el desarrollo sostenible de las regiones del estado</t>
  </si>
  <si>
    <t>2. Guadalajara construyendo comunidad</t>
  </si>
  <si>
    <t>O2. Ejecutar programas sociales estratégicos que impulsen la innovación social responsable e incluyente, para garantizar un crecimiento equitativo, equilibrado y sostenible</t>
  </si>
  <si>
    <t>E1.2 Atracción de talento e inversión al Municipio</t>
  </si>
  <si>
    <t>2. Capital</t>
  </si>
  <si>
    <t>Financiamientos Internos</t>
  </si>
  <si>
    <t>Masculino</t>
  </si>
  <si>
    <t>02. Tercera edad</t>
  </si>
  <si>
    <t>3. Recursos Federales</t>
  </si>
  <si>
    <t>3. Desarrollo Económico</t>
  </si>
  <si>
    <t>1.3. Coordinación de la política de gobierno</t>
  </si>
  <si>
    <t>1.2.1 Impartición de Justicia</t>
  </si>
  <si>
    <t>EJE 3. Desarrollo Económico</t>
  </si>
  <si>
    <t xml:space="preserve">1.3 Promover, respetar, proteger y garantizar los derechos humanos,
individuales y colectivos
</t>
  </si>
  <si>
    <t>Eje 3. Desarrollo y crecimiento económico</t>
  </si>
  <si>
    <t>O3. Promover un desarrollo urbano sostenible, equitativo y ordenado</t>
  </si>
  <si>
    <t>3. Guadalajara segura, justa y en paz</t>
  </si>
  <si>
    <t>O3. Mejorar los niveles de educación y desarrollo de conocimientos de las y los tapatíos</t>
  </si>
  <si>
    <t>E1.3 Promover la competitividad del Municipio</t>
  </si>
  <si>
    <t>3. Amortización de la Deuda y Disminución de Pasivos</t>
  </si>
  <si>
    <t>Financiamientos Externos</t>
  </si>
  <si>
    <t>Indistinto</t>
  </si>
  <si>
    <t>03. Niños</t>
  </si>
  <si>
    <t>B. Provisión de Bienes Públicos.</t>
  </si>
  <si>
    <t>4. Seguridad Ciudadana</t>
  </si>
  <si>
    <t>Comisaría de la Policía de Guadalajara</t>
  </si>
  <si>
    <t>4. Otras No Clasificadas en Funciones Atenriores</t>
  </si>
  <si>
    <t>1.4. Relaciones exteriores</t>
  </si>
  <si>
    <t>1.2.2 Procuración de Justicia</t>
  </si>
  <si>
    <t>1.4 Construir la paz y la seguridad con respeto a los derechos humanos</t>
  </si>
  <si>
    <t>Eje 4. Desarrollo sostenible del territorio</t>
  </si>
  <si>
    <t>O4. Garantizar el suministro sostenible y la calidad del agua para la población y las actividades productivas</t>
  </si>
  <si>
    <t>4. Guadalajara funcional y con servicios de calidad</t>
  </si>
  <si>
    <t>O4. Otorgar servicios de atención prehospitalaria y de urgencias médico quirúrgicas con alta eficiencia, calidad y seguridad a los pacientes, dentro de un esquema de asociación intermunicipal, así como promover las condiciones para la prevención, protección y promoción de la salud</t>
  </si>
  <si>
    <t>E1.4 Gestión de programas estatales y federales</t>
  </si>
  <si>
    <t>4. Pensiones y Jubilaciones</t>
  </si>
  <si>
    <t>Ingresos Propios</t>
  </si>
  <si>
    <t>04. Recien nacidos</t>
  </si>
  <si>
    <t>P. Planeación, seguimiento y evaluación de políticas públicas.</t>
  </si>
  <si>
    <t>5. Justicia Cívica</t>
  </si>
  <si>
    <t>Consejería Juridica</t>
  </si>
  <si>
    <t>1.5. Asuntos financieros y hacendarios</t>
  </si>
  <si>
    <t>1.2.3 Reclusión y Readaptación Social</t>
  </si>
  <si>
    <t>1.5 Preservar la seguridad nacional</t>
  </si>
  <si>
    <t>Eje 5. Gobierno efectivo e integridad pública</t>
  </si>
  <si>
    <t>O5. Mejorar la calidad, seguridad y sostenibilidad de la movilidad urbana</t>
  </si>
  <si>
    <t>5. Guadalajara ordenada y sustentable</t>
  </si>
  <si>
    <t>O5. Incrementar la práctica del deporte y la actividad física como parte de la vida cotidiana de la sociedad tapatía</t>
  </si>
  <si>
    <t>E2.1 Prevenir la deserción escolar en la niñez y adolescencia</t>
  </si>
  <si>
    <t xml:space="preserve">Recursos Federales </t>
  </si>
  <si>
    <t>05.jefas de familia</t>
  </si>
  <si>
    <t>F. Promoción y fomento.</t>
  </si>
  <si>
    <t>6. Comunicación Institucional</t>
  </si>
  <si>
    <t>Coordinación de análisis estratégico y comunicación institucional</t>
  </si>
  <si>
    <t>1.6. Seguridad nacional</t>
  </si>
  <si>
    <t>1.2.4 Derechos Humanos</t>
  </si>
  <si>
    <t xml:space="preserve">1.6 Conducir la política exterior en apego a los principios constitucionales y
articulada con las prioridades de política interior </t>
  </si>
  <si>
    <t>Eje TT. Temáticas transversales</t>
  </si>
  <si>
    <t>O6. Disminuir los factores de riesgo y mejorar la atención ante desastres</t>
  </si>
  <si>
    <t>6. Guadalajara honesta y bien administrada.</t>
  </si>
  <si>
    <t>O6. Garantizar el derecho a la cultura y fortalecer el desarrollo cultural comunitario</t>
  </si>
  <si>
    <t>E2.2 Fomentar el empoderamiento de la juventud y su intención emprendedora</t>
  </si>
  <si>
    <t>Recursos Estatales</t>
  </si>
  <si>
    <t>06. Jóvenes</t>
  </si>
  <si>
    <t>G. Regulación y supervisión.</t>
  </si>
  <si>
    <t>7. Imagen Urbana</t>
  </si>
  <si>
    <t>Coordinación de Servicios Municipales</t>
  </si>
  <si>
    <t>1.7. Asuntos de orden público y de seguridad interior</t>
  </si>
  <si>
    <t>1.3.1 Presidencia / Gubernatura</t>
  </si>
  <si>
    <t>1.7 Implementar una política migratoria integral apegada a los derechos
humanos, reconociendo la contribución de las personas migrantes al
desarrollo de los países</t>
  </si>
  <si>
    <t>Eje TE. Temáticas especiales</t>
  </si>
  <si>
    <t>O7. Incrementar la formalidad del empleo, la seguridad social y estabilidad laboral</t>
  </si>
  <si>
    <t>O7. Impulsar el bienestar animal en nuestra ciudad</t>
  </si>
  <si>
    <t>E2.3 Inclusión de personas con Discapacidad y Personas Adultas Mayore</t>
  </si>
  <si>
    <t>Otros Recursos de Libre Disposición</t>
  </si>
  <si>
    <t>07. Adultos</t>
  </si>
  <si>
    <t>A. Funciones de las Fuerzas Armadas (Únicamente Gobierno Federal).</t>
  </si>
  <si>
    <t>8. Servicios Públicos Funcionales</t>
  </si>
  <si>
    <t>1.8. Otros servicios generales</t>
  </si>
  <si>
    <t>1.3.2 Política Interior</t>
  </si>
  <si>
    <t>1.8 Mejorar la capacidad de prevenir y combatir de manera efectiva la
corrupción y la impunidad</t>
  </si>
  <si>
    <t>O8. Mejorar la competitividad y el crecimiento inclusivo y sostenible de los sectores económicos</t>
  </si>
  <si>
    <t>O8. Promover la prevención y el combate a las adicciones</t>
  </si>
  <si>
    <t>E2.4 Fomentar el empoderamiento de las mujeres y su intención emprendedora</t>
  </si>
  <si>
    <t>Otros Recursos de Transferencias Federales Etiquetadas</t>
  </si>
  <si>
    <t>08. Discapacitados</t>
  </si>
  <si>
    <t>R. Específicos.</t>
  </si>
  <si>
    <t>9. Fomento a la inversión, turismo y relaciones internacionales</t>
  </si>
  <si>
    <t xml:space="preserve">Coordinación General de Desarrollo Económico </t>
  </si>
  <si>
    <t>2.1. Protección ambiental</t>
  </si>
  <si>
    <t>1.3.3 Preservación y Cuidado del Patrimonio Público</t>
  </si>
  <si>
    <t>1.9 Construir un país más resiliente, sostenible y seguro</t>
  </si>
  <si>
    <t>O9. Incrementar de forma sostenible la productividad y rentabilidad de las actividades del sector primario</t>
  </si>
  <si>
    <t>O9. Proteger la vida y patrimonio de todas las personas que cohabitan en Guadalajara, garantizando el ejercicio de sus derechos, con perspectiva de igualdad de género, en un ambiente favorable para su desarrollo integral</t>
  </si>
  <si>
    <t>E2.5 Cohesión del tejido social</t>
  </si>
  <si>
    <t>09. Mercado</t>
  </si>
  <si>
    <t>K. Proyectos de Inversión.</t>
  </si>
  <si>
    <t>10. Emprendimiento</t>
  </si>
  <si>
    <t>2.2. Vivienda y servicios a la comunidad</t>
  </si>
  <si>
    <t>1.3.4 Función Pública</t>
  </si>
  <si>
    <t>O10. Incrementar la afuencia y la derrama económica proveniente del turismo</t>
  </si>
  <si>
    <t>10. Adultos mayores</t>
  </si>
  <si>
    <t>M. Apoyo al proceso presupuestario y para mejorar la eficiencia institucional.</t>
  </si>
  <si>
    <t>11. Regulación y derrama económica local</t>
  </si>
  <si>
    <t>2.3. Salud</t>
  </si>
  <si>
    <t>1.3.5 Asuntos Jurídicos</t>
  </si>
  <si>
    <t>2.2 Garantizar el derecho a la educación laica, gratuita, incluyente,
pertinente y de calidad en todos los tipos, niveles y modalidades
del Sistema Educativo Nacional y para todas las personas</t>
  </si>
  <si>
    <t>O11. Mejorar la conectividad de Jalisco, sus regiones y municipios</t>
  </si>
  <si>
    <t>O11. Garantizar la justicia y paz social en el territorio aplicando los reglamentos de gobierno y fomentando la mediación, el diálogo y la prevención en favor de los derechos humanos, la inclusión y la perspectiva de género</t>
  </si>
  <si>
    <t>E3.1.Fortalecer la capacitación a docentes de nivel básico</t>
  </si>
  <si>
    <t>11. Turista</t>
  </si>
  <si>
    <t>O. Apoyo a la función pública y al mejoramiento de la gestión.</t>
  </si>
  <si>
    <t xml:space="preserve">12. Desarrollo de la Gestión Pública Eficiente para la Atención a las y los Ciudadanos </t>
  </si>
  <si>
    <t>2.4. Recreación, cultura y otras manifestaciones sociales</t>
  </si>
  <si>
    <t>1.3.6 Organización de Procesos Electorales</t>
  </si>
  <si>
    <t>2.3 Promover y garantizar el derecho a la alimentación nutritiva,
suficiente y de calida</t>
  </si>
  <si>
    <t>O12. Reducir la pobreza y la desigualdad</t>
  </si>
  <si>
    <t>O12. Mejorar la cobertura y eficiencia en la prestación de los servicios públicos a cargo del municipio, conforme a las competencias que marca la legislación, mejorando la calificación y satisfacción de la ciudadanía</t>
  </si>
  <si>
    <t>E3.2.Apoyar el mantenimiento, conservación e incorporación de elementos de accesibilidad universal de escuelas de niveles básicos y municipales</t>
  </si>
  <si>
    <t>12. Sector público</t>
  </si>
  <si>
    <t>W. Operaciones ajenas.</t>
  </si>
  <si>
    <t>13. Desarrollo de la Gestión Pública para la Operación Eficente y Eficaz del Ayuntamiento de Guadalajara</t>
  </si>
  <si>
    <t>2.5. Educación</t>
  </si>
  <si>
    <t>1.3.7 Población</t>
  </si>
  <si>
    <t>2.4 Promover y garantizar el acceso efectivo, universal y gratuito de
la población a los servicios de salud, la asistencia social y los
medicamentos, bajo los principios de participación social,
competencia técnica, calidad médica, pertinencia cultural y trato
no discriminatorio</t>
  </si>
  <si>
    <t>O13. Impulsar el repoblamiento ordenado del municipio, particularmente en zonas de alta centralidad y corredores de transporte público</t>
  </si>
  <si>
    <t>E3.3.Impulsar la educación y formación para aprendizaje de oficios y desarrollo personal con perspectiva de derechos humanos, de igualdad de género, y participación ciudadana</t>
  </si>
  <si>
    <t>13. Sector público estatal</t>
  </si>
  <si>
    <t>L. Obligaciones de cumplimiento de resolución jurisdiccional.</t>
  </si>
  <si>
    <t>14. Mejora de la Gestión Gubernamental e Imagen del Centro Histórico.</t>
  </si>
  <si>
    <t xml:space="preserve">Presidencia </t>
  </si>
  <si>
    <t>1.3.8 Territorio</t>
  </si>
  <si>
    <t>2.5 Garantizar el derecho a un medio ambiente sano con enfoque de
sostenibilidad de los ecosistemas, la biodiversidad, el patrimonio y
los paisajes bioculturales</t>
  </si>
  <si>
    <t>O14. Mejorar la salud de la población</t>
  </si>
  <si>
    <t>O14. Fortalecer los instrumentos, programas y acciones de la movilidad, la gestión del transporte, el espacio público y la cultura vial</t>
  </si>
  <si>
    <t>E3.4. Disminuir el analfabetismo en el municipio de Guadalajara de manera accesible e incluyente</t>
  </si>
  <si>
    <t>14. Sector público federal</t>
  </si>
  <si>
    <t>N. Desastres Naturales.</t>
  </si>
  <si>
    <t>15. Protección Civil</t>
  </si>
  <si>
    <t>Protección Civil</t>
  </si>
  <si>
    <t>2.7. Otros asuntos sociales</t>
  </si>
  <si>
    <t>1.3.9 Otros</t>
  </si>
  <si>
    <t>2.6 Promover y garantizar elacceso incluyente al agua
potable en calidad y cantidad y al saneamiento, priorizando a los
grupos históricamente discriminados, procurando la salud de los
ecosistemas y cuencas</t>
  </si>
  <si>
    <t>O15. Aumentar el acceso de la población a una vivienda digna</t>
  </si>
  <si>
    <t>O15. Fortalecer la planeación y gestión de acciones, campañas y estrategias que promuevan la cultura del cuidado del medio ambiente, así como la corresponsabilidad de la ciudadanía con el medio que lo rodea</t>
  </si>
  <si>
    <t>E3.5. Fortalecer la cobertura, para disminuir el rezago educativo</t>
  </si>
  <si>
    <t>15. Sector público municipal</t>
  </si>
  <si>
    <t>J. Pensiones y jubilaciones.</t>
  </si>
  <si>
    <t>16. Participación y Colaboración Ciudadana</t>
  </si>
  <si>
    <t>Secretaría General</t>
  </si>
  <si>
    <t>3.1. Asuntos económicos, comerciales y laborales en general</t>
  </si>
  <si>
    <t>1.4.1 Relaciones Exteriores</t>
  </si>
  <si>
    <t>2.7 Promover y apoyar el acceso a una vivienda adecuada y accesible,
en un entorno ordenado y sostenible</t>
  </si>
  <si>
    <t>O16. Incrementar el acceso, la equidad y la calidad de la educación</t>
  </si>
  <si>
    <t>O16. Gestionar con eficacia y transparencia los recursos financieros del municipio, fortaleciendo la hacienda pública, incrementando el patrimonio y mejorando la calidad del gasto</t>
  </si>
  <si>
    <t>E3.6. Fortalecer la educación cívica y en valores</t>
  </si>
  <si>
    <t>16. Opd´s</t>
  </si>
  <si>
    <t>T. Aportaciones a la seguridad social.</t>
  </si>
  <si>
    <t>17. Servicios Registrales</t>
  </si>
  <si>
    <t>3.2. Agropecuaria, silvicultura, pesca y caza</t>
  </si>
  <si>
    <t>1.5.1 Asuntos Financieros</t>
  </si>
  <si>
    <t xml:space="preserve">2.8 Fortalecer la rectoría y vinculación del ordenamiento territorial y
ecológico de los asentamientos humanos y de la tenencia de la
tierra, mediante el uso racional y equilibrado del territorio,
promoviendo la accesibilidad y la movilidad eficiente </t>
  </si>
  <si>
    <t>O17. Incrementar el desarrollo tecnológico, la investigación científca y la innovación</t>
  </si>
  <si>
    <t>O17. Impulsar el desarrollo de la administración pública municipal mediante metodologías y modelos de gestión para la innovación y mejora de sistemas</t>
  </si>
  <si>
    <t>E4.1 Fortalecer de forma sostenida los procesos de atención, así como las condiciones de infraestructura, equipamiento médico, ambulancias, redes e infraestructura de cómputo de los sistemas de información gerencial</t>
  </si>
  <si>
    <t>17. Opd´s servicios de salud</t>
  </si>
  <si>
    <t>Y. Aportaciones a fondos de estabilización.</t>
  </si>
  <si>
    <t>18. Transparencia y Buenas Prácticas</t>
  </si>
  <si>
    <t>Transparencia y Buenas Prácticas</t>
  </si>
  <si>
    <t>3.3. Combustibles y energía</t>
  </si>
  <si>
    <t>1.5.2 Asuntos Hacendarios</t>
  </si>
  <si>
    <t>2.9 Promover y garantizar el derecho humano de acceso a la cultura
de la población, atendiendo a la diversidad cultural en todas sus
manifestaciones y expresiones con pleno respeto a la libertad
creativa, lingüística, de elección o pertenencia de una identidad
cultural de creencias y de participación</t>
  </si>
  <si>
    <t>O18. Garantizar el acceso de toda la población a la cultura y las diferentes expresiones artísticas</t>
  </si>
  <si>
    <t>O18. Impulsar la cultura de la transparencia como un motor transversal de la gestión municipal, basado en los principios de un Gobierno Abierto</t>
  </si>
  <si>
    <t>E4.2 Desarrollar políticas públicas y mecanismos intra y extra municipales que impulsen de manera gradual acciones de prevención de enfermedades, protección y promoción de la salud</t>
  </si>
  <si>
    <t>18. Opd´s comude</t>
  </si>
  <si>
    <t>Z. Aportaciones a fondos de inversión y reestructura de pensiones.</t>
  </si>
  <si>
    <t>19. Sindicatura</t>
  </si>
  <si>
    <t>Sindicatura</t>
  </si>
  <si>
    <t>3.4. Minería, manufacturas y construcción</t>
  </si>
  <si>
    <t>1.6.1 Defensa</t>
  </si>
  <si>
    <t>2.10 Garantizar la cultura física y la práctica del deporte como medios
para el desarrollo integral de las personas y la integración de las
comunidades</t>
  </si>
  <si>
    <t>O19. Aumentar la práctica del deporte y actividades físicas de la población</t>
  </si>
  <si>
    <t>O19. Combatir la corrupción en la administración pública municipal, mediante acciones coordinadas</t>
  </si>
  <si>
    <t>E5.1. Garantizar el libre acceso y el uso de instalaciones deportivas públicas de calidad</t>
  </si>
  <si>
    <t>19. Opd´s dif</t>
  </si>
  <si>
    <t>I. Gasto Federalizado.</t>
  </si>
  <si>
    <t>20. Desarrollo Administrativo</t>
  </si>
  <si>
    <t>Coordinación General de Administración e Innovación Gubernamental</t>
  </si>
  <si>
    <t>3.5. Transporte</t>
  </si>
  <si>
    <t>1.6.2 Marina</t>
  </si>
  <si>
    <t>2.11 Promover y garantizar el acceso a un trabajo digno, con seguridad
social y sin ningún tipo de discriminación, a través de la
capacitación en el trabajo, el diálogo social, la política de
recuperación de salarios y el cumplimiento de la normatividad
laboral, con énfasis en la población en situación de vulnerabilidad</t>
  </si>
  <si>
    <t>O20. Reducir la incidencia delictiva y mejorar la percepción de seguridad</t>
  </si>
  <si>
    <t>O20. Defender con eficacia y profesionalismo el patrimonio, los intereses y ordenamientos del municipio, así como asegurar la legalidad de los actos y resoluciones de la autoridad</t>
  </si>
  <si>
    <t>E5.2. Fomentar la práctica de actividades físicas y deportivas en todos los segmentos poblacionales, promoviendo un estilo de vida saludable</t>
  </si>
  <si>
    <t>20. Otros organismos</t>
  </si>
  <si>
    <t>C. Participaciones a entidades federativas y municipios.</t>
  </si>
  <si>
    <t>21. Innovación Gubernamental</t>
  </si>
  <si>
    <t>3.6. Comunicaciones</t>
  </si>
  <si>
    <t>1.6.3 Inteligencia para la Preservación de la Seguridad Nacional</t>
  </si>
  <si>
    <t>3.1 Propiciar un desarrollo incluyente del sistema financiero priorizando la
atención al rezago de la población no atendida y la asignación más
eficiente de los recursos a las actividades con mayor beneficio
económico, social y ambiental</t>
  </si>
  <si>
    <t>O21. Mejorar la impartición de justicia con un sistema efcaz, expedito, imparcial y transparente</t>
  </si>
  <si>
    <t>O21. Publicar oportunamente los acuerdos y resoluciones del Ayuntamiento, y dar seguimiento a su debido cumplimiento</t>
  </si>
  <si>
    <t>E6.1. Fomentar la diversidad y desarrollo cultural comunitario</t>
  </si>
  <si>
    <t>21. Empresa</t>
  </si>
  <si>
    <t>D. Costo financiero, deuda o apoyos a deudores y ahorradores de la banca.</t>
  </si>
  <si>
    <t>22. Combate a la corrupción</t>
  </si>
  <si>
    <t>Contraloría Ciudadana</t>
  </si>
  <si>
    <t>3.7. Turismo</t>
  </si>
  <si>
    <t>1.7.1 Policía</t>
  </si>
  <si>
    <t xml:space="preserve">3.2 Propiciar un ambiente que incentive la formalidad y la creación de
empleos y que permita mejorar las condiciones laborales para las
personas trabajadoras </t>
  </si>
  <si>
    <t>O22. Reducir la impunidad mejorando la imparcialidad, transparencia y efciencia en la procuración de justicia</t>
  </si>
  <si>
    <t>E6.2. Conservar y difundir el patrimonio cultural</t>
  </si>
  <si>
    <t>22. Instituciones religiosas</t>
  </si>
  <si>
    <t>H. Adeudos de ejercicios fiscales anteriores.</t>
  </si>
  <si>
    <t>23. Medio Ambiente</t>
  </si>
  <si>
    <t>Coordinación de General de Gestión Integral de la Ciudad</t>
  </si>
  <si>
    <t>3.8. Ciencia, tecnología e innovación</t>
  </si>
  <si>
    <t>1.7.2 Protección Civil</t>
  </si>
  <si>
    <t xml:space="preserve">3.3 Promover la innovación, la competencia, la integración en las cadenas
de valor y la generación de un mayor valor agregado en todos los
sectores productivos bajo un enfoque de sostenibilidad </t>
  </si>
  <si>
    <t>O23. Garantizar el respeto y la protección de los derechos humanos y eliminar la discriminación</t>
  </si>
  <si>
    <t>E6.3. Fomentar las industrias creativas y promocionar las manifestaciones artísticas</t>
  </si>
  <si>
    <t>23. Instituciones deportivas</t>
  </si>
  <si>
    <t>24. Movilidad y Transporte</t>
  </si>
  <si>
    <t>3.9. Otras industrias y otros asuntos económicos</t>
  </si>
  <si>
    <t>1.7.3 Otros Asuntos de Orden Público y Seguridad</t>
  </si>
  <si>
    <t>3.4 Propiciar un ambiente de estabilidad macroeconómica y finanzas
públicas sostenibles que favorezcan la inversión pública y privada</t>
  </si>
  <si>
    <t>O24. Mejorar la estabilidad y funcionalidad del sistema democrático</t>
  </si>
  <si>
    <t>E6.4.Formar públicos para las artes y capacitación cultural</t>
  </si>
  <si>
    <t>24. Delegaciones</t>
  </si>
  <si>
    <t xml:space="preserve">25. Obra Pública y Control de la Edificación </t>
  </si>
  <si>
    <t>4.1. Transacciones de la deuda pública / costo financiero de la deuda</t>
  </si>
  <si>
    <t>1.7.4 Sistema Nacional de Seguridad Pública</t>
  </si>
  <si>
    <t>3.5 Establecer una política energética soberana, sostenible, baja en
emisiones y eficiente para garantizar la accesibilidad, calidad y
seguridad energética</t>
  </si>
  <si>
    <t>O25. Mejorar la efectividad de las instituciones públicas y gubernamentales</t>
  </si>
  <si>
    <t>E7.1. Generar políticas públicas para garantizar la protección y bienestar de la fauna doméstica y silvestre de la ciudad</t>
  </si>
  <si>
    <t>26. Ordenamiento del Territorio</t>
  </si>
  <si>
    <t>4.2. Transferencias, participaciones y aportaciones entre diferentes niveles y órdenes de gobierno</t>
  </si>
  <si>
    <t>1.8.1 Servicios Registrales, Administrativos y Patrimoniales</t>
  </si>
  <si>
    <t xml:space="preserve">3.6 Desarrollar de manera transparente, una red de comunicaciones y
transportes accesible, segura, eficiente, sostenible, incluyente y
moderna, con visión de desarrollo regional y de redes logísticas que
conecte a todas las personas, facilite el traslado de bienes y servicios,
y que contribuya a salvaguardar la seguridad nacional </t>
  </si>
  <si>
    <t>O26. Mejorar la igualdad entre los géneros y empoderar a las mujeres</t>
  </si>
  <si>
    <t>E7.2. Promover en la población el cuidado responsable de los animales de compañía</t>
  </si>
  <si>
    <t>26. Colonias</t>
  </si>
  <si>
    <t>27. Centros Colmena</t>
  </si>
  <si>
    <t>Construcción General de Construcción a la comunidad</t>
  </si>
  <si>
    <t>4.3. Saneamiento del sistema financiero</t>
  </si>
  <si>
    <t>1.8.2 Servicios Estadísticos</t>
  </si>
  <si>
    <t>3.7 Facilitar a la población, el acceso y desarrollo transparente y
sostenible a las redes de radiodifusión y telecomunicaciones, con
énfasis en internet y banda ancha, e impulsar el desarrollo integral de
la economía digital</t>
  </si>
  <si>
    <t>O27. Incrementar la capacidad innovadora en los sectores social, privado y público</t>
  </si>
  <si>
    <t>E7.3. Consolidar a Guadalajara como una ciudad amigable con los animales</t>
  </si>
  <si>
    <t>27. Ejidos</t>
  </si>
  <si>
    <t>28. Educación y Cultura</t>
  </si>
  <si>
    <t>4.4. Adeudos de ejercicios fiscales anteriores</t>
  </si>
  <si>
    <t>1.8.3 Servicios de Comunicación y Medios</t>
  </si>
  <si>
    <t>3.8 Desarrollar de manera sostenible e incluyente los sectores
agropecuario y acuícola-pesquero en los territorios rurales, y en los
pueblos y comunidades indígenas y afromexicanas</t>
  </si>
  <si>
    <t>E8.1.Coadyuvar con otras áreas del Ayuntamiento, ONG’s, Asociaciones Civiles y demás instituciones en la prevención y el combate a las adicciones</t>
  </si>
  <si>
    <t>28. Instituciones financieras</t>
  </si>
  <si>
    <t xml:space="preserve">29. Oferta educativa </t>
  </si>
  <si>
    <t>1.8.4 Acceso a la Información Pública Gubernamental</t>
  </si>
  <si>
    <t>3.9 Posicionar a México como un destino turístico competitivo, de
vanguardia, sostenible e incluyente
vanguardia, sostenible e incluyent</t>
  </si>
  <si>
    <t>8.2. Diseñar estrategias de atención a grupos que requieran atención diferenciada</t>
  </si>
  <si>
    <t>29. Fideicomiso</t>
  </si>
  <si>
    <t>30. Manejo de la hacienda pública</t>
  </si>
  <si>
    <t>Tesorería</t>
  </si>
  <si>
    <t>1.8.5 Otros</t>
  </si>
  <si>
    <t>3.10 Fomentar un desarrollo económico que promueva la reducción de
emisiones de gases y compuestos de efecto invernadero y la
adaptación al cambio climático para mejorar la calidad de vida de la
población</t>
  </si>
  <si>
    <t>E9.1. Disminuir la cantidad de detenciones no vinculadas a proceso</t>
  </si>
  <si>
    <t>30. Organismos internacionales</t>
  </si>
  <si>
    <t>2.1.1 Ordenación de Desechos</t>
  </si>
  <si>
    <t>E9.2. Reducir las tasas delictivas</t>
  </si>
  <si>
    <t>31. Asociaciones civiles</t>
  </si>
  <si>
    <t>2.1.2 Administración del Agua</t>
  </si>
  <si>
    <t>E9.3. Mejorar la percepción ciudadana de la seguridad y eficacia de la policía</t>
  </si>
  <si>
    <t>32. Organizaciones no gubernamentales</t>
  </si>
  <si>
    <t>2.1.3 Ordenación de Aguas Residuales, Drenaje y Alcantarillado</t>
  </si>
  <si>
    <t>E9.4 Prevenir la naturalización de conductas indebidas en niños y adolescentes, con enfoque de derechos humanos, igualdad de género y gobernanza</t>
  </si>
  <si>
    <t>33. Instituciones educativas internacionales</t>
  </si>
  <si>
    <t>2.1.4 Reducción de la Contaminación</t>
  </si>
  <si>
    <t>E9.5 Reducir la violencia contra las Mujeres</t>
  </si>
  <si>
    <t>34. Instituciones de educación básica</t>
  </si>
  <si>
    <t>2.1.5 Protección de la Diversidad Biológica y del Paisaje</t>
  </si>
  <si>
    <t>E9.6 Fijar una política de respeto y protección a los derechos humanos a la igualdad de género y a la no discriminación</t>
  </si>
  <si>
    <t>35. Instituciones de educación media+</t>
  </si>
  <si>
    <t>2.1.6 Otros de Protección Ambiental</t>
  </si>
  <si>
    <t>E10.1. Reducir la probabilidad de peligros, riesgo y los daños a la población en general y a las infraestructuras, ocasionados por fenómenos naturales</t>
  </si>
  <si>
    <t>36. Instituciones de educación superior</t>
  </si>
  <si>
    <t>2.2.1 Urbanización</t>
  </si>
  <si>
    <t>E10.2. Reducir los riesgos derivados de fenómenos socio-organizativos</t>
  </si>
  <si>
    <t>37. Instituciones de educación técnica</t>
  </si>
  <si>
    <t>2.2.2 Desarrollo Comunitario</t>
  </si>
  <si>
    <t>E10.3.Crear un Sistema Municipal de Protección Civil</t>
  </si>
  <si>
    <t>38. Instituciones de educación</t>
  </si>
  <si>
    <t>2.2.3 Abastecimiento de Agua</t>
  </si>
  <si>
    <t>E10.4.Fortalecimiento del equipo USAR-GDL para mejorar tiempos de respuesta ante sismos, rescates y estructuras colapsadas</t>
  </si>
  <si>
    <t>39. Asociaciones vecinales</t>
  </si>
  <si>
    <t>2.2.4 Alumbrado Público</t>
  </si>
  <si>
    <t>E11.1. Instaurar en el área de juzgados municipales mecanismos de control y respeto a los derechos humanos, la inclusión y la perspectiva de género</t>
  </si>
  <si>
    <t>40.becarios</t>
  </si>
  <si>
    <t>2.2.5 Vivienda</t>
  </si>
  <si>
    <t>E11.2. Promover la “Cultura de la Paz” en todos los sectores sociales de la población del municipio</t>
  </si>
  <si>
    <t>41. Migrantes</t>
  </si>
  <si>
    <t>2.2.6 Servicios Comunales</t>
  </si>
  <si>
    <t>E11.3. Dar seguimiento a los infractores durante su arresto, generando responsabilidad y evitar reincidencia</t>
  </si>
  <si>
    <t>42. Instituto de pensiones del estado de jalisco</t>
  </si>
  <si>
    <t>2.2.7 Desarrollo Regional</t>
  </si>
  <si>
    <t>E12.1. Reducir los tiempos y ampliar la cobertura en la atención de reportes por fallas en servicios</t>
  </si>
  <si>
    <t>43. Imss</t>
  </si>
  <si>
    <t>2.3.1 Prestación de Servicios de Salud a la Comunidad</t>
  </si>
  <si>
    <t>E12.2. Mejorar los niveles de iluminación en la ciudad</t>
  </si>
  <si>
    <t>44. Cfe</t>
  </si>
  <si>
    <t>2.3.2 Prestación de Servicios de Salud a la Persona</t>
  </si>
  <si>
    <t>E12.3. Impulsar, con las diversas áreas involucradas del Municipio, una política integral y sostenible de gestión de residuos sólidos para reducir su volumen, costo e impacto ambiental</t>
  </si>
  <si>
    <t>45. Siapa</t>
  </si>
  <si>
    <t>2.3.3 Generación de Recursos para la Salud</t>
  </si>
  <si>
    <t>E12.4. Realizar un plan de mejoramiento y mantenimiento de los cementerios municipales para hacerlos más seguros y funcionales</t>
  </si>
  <si>
    <t>46. Instituciones de cultura</t>
  </si>
  <si>
    <t>2.3.4 Rectoría del Sistema de Salud</t>
  </si>
  <si>
    <t>E12.5. Mejorar la imagen, limpieza y conservación del equipamiento y mobiliario urbano</t>
  </si>
  <si>
    <t>47. Docentes</t>
  </si>
  <si>
    <t>2.3.5 Protección Social en Salud</t>
  </si>
  <si>
    <t>E12.6. Renovar la infraestructura de mercados municipales, además de brindarles mejoramiento y mantenimiento</t>
  </si>
  <si>
    <t>48. Sindicatos</t>
  </si>
  <si>
    <t>2.4.1 Deporte y Recreación</t>
  </si>
  <si>
    <t>E12.7. Mejorar la atención, cuidado y conservación de parques, jardines y áreas verdes intra - urbanas</t>
  </si>
  <si>
    <t>49. Colegios de profesionistas</t>
  </si>
  <si>
    <t>2.4.2 Cultura</t>
  </si>
  <si>
    <t>E12.8. Brindar mantenimiento efectivo a las infraestructuras y superficies de rodamiento en las vialidades</t>
  </si>
  <si>
    <t>50. Asociaciones empresariales</t>
  </si>
  <si>
    <t>2.4.3 Radio, Televisión y Editoriales</t>
  </si>
  <si>
    <t>E12.9. Realizar un plan de renovación integral del rastro municipal para mejorar su inocuidad, seguridad y eficiencia</t>
  </si>
  <si>
    <t>51. Camaras empresariales</t>
  </si>
  <si>
    <t>2.4.4 Asuntos Religiosos y Otras Manifestaciones Sociales</t>
  </si>
  <si>
    <t>E12.10. Regular y garantizar el orden en la operación de los tianguis y el comercio en espacios abiertos</t>
  </si>
  <si>
    <t>52. Sector primario</t>
  </si>
  <si>
    <t>2.5.1 Educación Básica</t>
  </si>
  <si>
    <t>E13.1.Renovación ampliación y mejoramiento de los equipamientos y espacios públicos</t>
  </si>
  <si>
    <t>53. Sector secundario</t>
  </si>
  <si>
    <t>2.5.2 Educación Media Superior</t>
  </si>
  <si>
    <t>E13.2. Impulso al desarrollo de vivienda adecuada a la demanda</t>
  </si>
  <si>
    <t>54. Sector de terciario</t>
  </si>
  <si>
    <t>2.5.3 Educación Superior</t>
  </si>
  <si>
    <t>E13.3. Mantener un entorno atractivo para que el sector privado de la vivienda tenga las mejores condiciones para generar la oferta de soluciones habitacionales que requiere el municipio</t>
  </si>
  <si>
    <t>55. Bomberos</t>
  </si>
  <si>
    <t>2.5.4 Posgrado</t>
  </si>
  <si>
    <t>E13.4. Retomar y fortalecer las atribuciones y capacidades de promoción inmobiliaria directa del Ayuntamiento para dirigirlas prioritariamente a la demanda de vivienda que no puede ser atendida por el sector privado</t>
  </si>
  <si>
    <t>56. Policias</t>
  </si>
  <si>
    <t>2.5.5 Educación para Adultos</t>
  </si>
  <si>
    <t>E13.5. Actualizar los instrumentos y normativa de ordenamiento territorial y planeación urbana en el municipio así como la normatividad relativa con criterios de sustentabilidad ambiental, accesibilidad universal y competitividad</t>
  </si>
  <si>
    <t>57. Personal del sector salud</t>
  </si>
  <si>
    <t>2.5.6 Otros Servicios Educativos y Actividades Inherentes</t>
  </si>
  <si>
    <t>E13.6. Mejorar las regulaciones de desarrollo urbano para que sean más simples y supongan una menor carga administrativa y al Ayuntamiento, sin poner en riesgo la salud pública, la seguridad de las edificaciones o la protección al medio ambiente</t>
  </si>
  <si>
    <t>58. Peatones</t>
  </si>
  <si>
    <t>2.6.1 Enfermedad e Incapacidad</t>
  </si>
  <si>
    <t>E14.1: Gestión y planeación de infraestructura para la movilidad no motorizada</t>
  </si>
  <si>
    <t>59. Ciclistas</t>
  </si>
  <si>
    <t>2.6.2 Edad Avanzada</t>
  </si>
  <si>
    <t>E14.2: Gestión, evaluación y planeación del tránsito y transporte</t>
  </si>
  <si>
    <t>60. Automovilistas</t>
  </si>
  <si>
    <t>2.6.3 Familia e Hijos</t>
  </si>
  <si>
    <t>E14.3: Renovación, ampliación y mejoramiento de la infraestructura</t>
  </si>
  <si>
    <t>61.reserva territorial</t>
  </si>
  <si>
    <t>2.6.4 Desempleo</t>
  </si>
  <si>
    <t>E14.4 Difusión y sensibilización de una correcta cultura vial, a través de programas educativos que promuevan la seguridad vial y un cambio de paradigma hacia una movilidad sustentable</t>
  </si>
  <si>
    <t>62. Área protegida</t>
  </si>
  <si>
    <t>2.6.5 Alimentación y Nutrición</t>
  </si>
  <si>
    <t>E14.5: Marco de colaboración normativa e implementación de los instrumentos legales en materia de movilidad</t>
  </si>
  <si>
    <t>63. Áreas de riesgo</t>
  </si>
  <si>
    <t>2.6.6 Apoyo Social para la Vivienda</t>
  </si>
  <si>
    <t>E14.6: Regulación y supervisión del estacionamiento</t>
  </si>
  <si>
    <t>64. Damnificados</t>
  </si>
  <si>
    <t>2.6.7 Indígenas</t>
  </si>
  <si>
    <t>E15.1 Generar y analizar diagnósticos integrales para una gestión con base en el conocimiento</t>
  </si>
  <si>
    <t>65. Especies protegidas</t>
  </si>
  <si>
    <t>E15.2 Fortalecer la gobernanza ambiental y la corresponsabilidad ciudadana con la sustentabilidad</t>
  </si>
  <si>
    <t>66. Fauna</t>
  </si>
  <si>
    <t>2.6.9 Otros de Seguridad Social y Asistencia Social</t>
  </si>
  <si>
    <t>E15.3 Conservar y mejorar la superficie verde intraurbana y la salud del arbolado</t>
  </si>
  <si>
    <t>67. Flora</t>
  </si>
  <si>
    <t>2.7.1 Otros Asuntos Sociales</t>
  </si>
  <si>
    <t>E15.4. Fortalecer la estrategia acción climática municipal</t>
  </si>
  <si>
    <t>68. Semovientes</t>
  </si>
  <si>
    <t>3.1.1 Asuntos Económicos y Comerciales en General</t>
  </si>
  <si>
    <t>E15.5. Consolidar el Programa de Gestión Integral de Residuos Base Cero</t>
  </si>
  <si>
    <t>69. Acuicultura</t>
  </si>
  <si>
    <t>3.1.2 Asuntos Laborales Generales</t>
  </si>
  <si>
    <t>E15.6. Reducir los niveles de contaminación ambiental mediante la aplicación de políticas regulatorias más efectivas</t>
  </si>
  <si>
    <t>70. Auditoria superior</t>
  </si>
  <si>
    <t>3.2.1 Agropecuaria</t>
  </si>
  <si>
    <t>E16.1. Mejorar las normas,
procedimientos y sistemas de
información para el manejo de
La hacienda municipal</t>
  </si>
  <si>
    <t>71. Órganos autónomos</t>
  </si>
  <si>
    <t>3.2.2 Silvicultura</t>
  </si>
  <si>
    <t>E16.2. Fortalecer la
recaudación de ingresos
municipales</t>
  </si>
  <si>
    <t>72. Asociaciones sin fines de lucro</t>
  </si>
  <si>
    <t>3.2.3 Acuacultura, Pesca y Caza</t>
  </si>
  <si>
    <t>E16.3. Propiciar un gasto
público más eficiente,
manteniendo la disciplina y el
equilibrio presupuestal, así
como la transparencia.</t>
  </si>
  <si>
    <t>73. Cooperativas</t>
  </si>
  <si>
    <t>3.2.4 Agroindustrial</t>
  </si>
  <si>
    <t>E17.1. Hacer más eficiente la administración de los recursos, bienes y servicios adquiridos como parte del patrimonio municipal</t>
  </si>
  <si>
    <t>74. Cruz roja</t>
  </si>
  <si>
    <t>3.2.5 Hidroagrícola</t>
  </si>
  <si>
    <t>E17.2. Desarrollar el sistema de capacitación, profesionalización y certificación de aptitudes, así como garantizar la calidad en el servicio público</t>
  </si>
  <si>
    <t>75. Tianguis</t>
  </si>
  <si>
    <t>3.2.6 Apoyo Financiero a la Banca y Seguro Agropecuario</t>
  </si>
  <si>
    <t>E17.3. Impulsar la innovación y mejora tecnológica en la operación de las dependencias públicas</t>
  </si>
  <si>
    <t>76. Indigentes</t>
  </si>
  <si>
    <t>3.3.1 Carbón y Otros Combustibles Minerales Sólidos</t>
  </si>
  <si>
    <t>E17.4. Mejorar la comunicación estratégica del gobierno hacia la ciudadanía</t>
  </si>
  <si>
    <t>77. Inmigrante</t>
  </si>
  <si>
    <t>3.3.2 Petróleo y Gas Natural (Hidrocarburos)</t>
  </si>
  <si>
    <t>E17.5. Impulsar la calidad en el servicio y mejorar la eficiencia administrativa</t>
  </si>
  <si>
    <t>78. Estudiantes</t>
  </si>
  <si>
    <t>3.3.3 Combustibles Nucleares</t>
  </si>
  <si>
    <t>E17.6.Descentralizar y facilitar el acercamiento de los servicios de las distintas dependencias a cada zona del municipio</t>
  </si>
  <si>
    <t>79. Enfermo crónico degenerativo</t>
  </si>
  <si>
    <t>3.3.4 Otros Combustibles</t>
  </si>
  <si>
    <t>E17.7 Vincular y coordinar a las distintas áreas del Gobierno de Guadalajara con la población de la ciudad</t>
  </si>
  <si>
    <t>80. Enfermo ambulatorio</t>
  </si>
  <si>
    <t>3.3.5 Electricidad</t>
  </si>
  <si>
    <t>E17.8. Supervisar el cumplimiento de la normatividad municipal para asegurar el orden y respeto en la ciudad</t>
  </si>
  <si>
    <t>81. Museos</t>
  </si>
  <si>
    <t>3.3.6 Energía no Eléctrica</t>
  </si>
  <si>
    <t>E18.1. Garantizar el acceso a la información, rendición de cuentas y protección de datos personales basado en los criterios que establece la normatividad en la materia y los organismos evaluadores de mayor acreditación en transparencia</t>
  </si>
  <si>
    <t>82. Servidores públicos</t>
  </si>
  <si>
    <t>3.4.1 Extracción de Recursos Minerales excepto los Combustibles Minerales</t>
  </si>
  <si>
    <t>E18.2. Alcanzar los máximos niveles de transparencia a través de seguir publicando de forma continua información más transparente, clara, accesible, utilizando software de acceso libre</t>
  </si>
  <si>
    <t>83. Fuerzas armadas</t>
  </si>
  <si>
    <t>3.4.2 Manufacturas</t>
  </si>
  <si>
    <t>E19.1. Involucrar a la ciudadanía en la instauración de acciones y políticas anticorrupción</t>
  </si>
  <si>
    <t>84. Zona arqueológica</t>
  </si>
  <si>
    <t>3.4.3 Construcción</t>
  </si>
  <si>
    <t>E19.2. Impulsar acciones para armonizar y verificar el cumplimiento del marco normativo y la instrumentación de medidas preventivas que abatan los niveles de corrupción</t>
  </si>
  <si>
    <t>85. Huérfanos</t>
  </si>
  <si>
    <t>3.5.1 Transporte por Carretera</t>
  </si>
  <si>
    <t>E20.1. Fortalecer los mecanismos de coordinación, revisión y validación jurídica de los actos efectuados por la administración</t>
  </si>
  <si>
    <t>3.5.2 Transporte por Agua y Puertos</t>
  </si>
  <si>
    <t>E20.2. Mejorar los procesos de información, trámite y gestión de los actos jurídicos y sus procesos en los que sea parte el Gobierno Municipal</t>
  </si>
  <si>
    <t>87. Víctima</t>
  </si>
  <si>
    <t>3.5.3 Transporte por Ferrocarril</t>
  </si>
  <si>
    <t>E21.1. Publicar y dar puntual seguimiento a los acuerdos del Ayuntamiento</t>
  </si>
  <si>
    <t>88. Infractor</t>
  </si>
  <si>
    <t>3.5.4 Transporte Aéreo</t>
  </si>
  <si>
    <t>E21.2. Atender y canalizar las solicitudes ciudadanas</t>
  </si>
  <si>
    <t>89. Indemnizados por responsabilidad patrimonial</t>
  </si>
  <si>
    <t>3.5.5 Transporte por Oleoductos y Gasoductos y Otros Sistemas de Transporte</t>
  </si>
  <si>
    <t>E21.3. Mejorar las condiciones operativas del archivo histórico del municipio sistematizando sus herramientas de consulta</t>
  </si>
  <si>
    <t>90. Artistas</t>
  </si>
  <si>
    <t>3.5.6 Otros Relacionados con Transporte</t>
  </si>
  <si>
    <t>E21.4.Prestar eficientemente los servicios del registro civil</t>
  </si>
  <si>
    <t>91. Ciudadanos</t>
  </si>
  <si>
    <t>3.6.1 Comunicaciones</t>
  </si>
  <si>
    <t>E21.5. Incrementar los lazos e intercambios del municipio a nivel internacional</t>
  </si>
  <si>
    <t>92. Residentes</t>
  </si>
  <si>
    <t>3.7.1 Turismo</t>
  </si>
  <si>
    <t>93. Madres solteras</t>
  </si>
  <si>
    <t>3.7.2 Hoteles y Restaurantes</t>
  </si>
  <si>
    <t>94. Menores en edad escolar básica</t>
  </si>
  <si>
    <t>3.8.1 Investigación Científica</t>
  </si>
  <si>
    <t>95. Estudiantes en edad escolar media</t>
  </si>
  <si>
    <t>3.8.2 Desarrollo Tecnológico</t>
  </si>
  <si>
    <t>96. Estudiantes en edad escolar superior</t>
  </si>
  <si>
    <t>3.8.3 Servicios Científicos y Tecnológicos</t>
  </si>
  <si>
    <t>97. Indistinto</t>
  </si>
  <si>
    <t>3.8.4 Innovación</t>
  </si>
  <si>
    <t>3.9.1 Comercio, Distribución, Almacenamiento y Depósito</t>
  </si>
  <si>
    <t>3.9.2 Otras Industrias</t>
  </si>
  <si>
    <t>3.9.3 Otros Asuntos Económicos</t>
  </si>
  <si>
    <t>4.1.1 Deuda Pública Interna</t>
  </si>
  <si>
    <t>4.1.2 Deuda Pública Externa</t>
  </si>
  <si>
    <t>4.2.1 Transferencias entre Diferentes Niveles y Órdenes de Gobierno</t>
  </si>
  <si>
    <t>4.2.2 Participaciones entre Diferentes Niveles y Órdenes de Gobierno</t>
  </si>
  <si>
    <t>4.2.3 Aportaciones entre Diferentes Niveles y Órdenes de Gobierno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</si>
  <si>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</si>
  <si>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</si>
  <si>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</si>
  <si>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</si>
  <si>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4.4.1 Adeudos de Ejercicios Fiscales Anteriores</t>
  </si>
  <si>
    <t>META ALCANZADA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</si>
</sst>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24"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1"/>
      <color theme="1"/>
      <name val="Calibri"/>
      <scheme val="minor"/>
    </font>
    <font>
      <sz val="11"/>
      <color rgb="FF000000"/>
      <name val="Arial"/>
    </font>
    <font>
      <sz val="11"/>
      <color rgb="FF000000"/>
      <name val="Roboto"/>
    </font>
    <font>
      <b/>
      <sz val="13"/>
      <color theme="1"/>
      <name val="Arial"/>
    </font>
    <font>
      <sz val="11"/>
      <color rgb="FF000000"/>
      <name val="Roboto"/>
    </font>
    <font>
      <b/>
      <sz val="11"/>
      <color theme="1"/>
      <name val="Calibri"/>
    </font>
    <font>
      <b/>
      <sz val="9"/>
      <color theme="1"/>
      <name val="Arial"/>
    </font>
    <font>
      <sz val="9"/>
      <color rgb="FF000000"/>
      <name val="&quot;Google Sans Mono&quot;"/>
    </font>
    <font>
      <b/>
      <sz val="14"/>
      <color theme="1"/>
      <name val="Calibri"/>
      <scheme val="minor"/>
    </font>
    <font>
      <b/>
      <sz val="13"/>
      <color theme="1"/>
      <name val="Calibri"/>
      <scheme val="minor"/>
    </font>
    <font>
      <b/>
      <sz val="19"/>
      <color theme="1"/>
      <name val="Calibri"/>
      <scheme val="minor"/>
    </font>
    <font>
      <sz val="11"/>
      <color rgb="FF000000"/>
      <name val="Calibri"/>
    </font>
    <font>
      <sz val="8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  <fill>
      <patternFill patternType="solid">
        <fgColor rgb="FFCCC0D9"/>
        <bgColor rgb="FFCCC0D9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4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/>
    <xf numFmtId="4" fontId="1" fillId="2" borderId="1" xfId="0" applyNumberFormat="1" applyFont="1" applyFill="1" applyBorder="1"/>
    <xf numFmtId="0" fontId="3" fillId="2" borderId="1" xfId="0" applyFont="1" applyFill="1" applyBorder="1"/>
    <xf numFmtId="0" fontId="5" fillId="2" borderId="0" xfId="0" applyFont="1" applyFill="1"/>
    <xf numFmtId="0" fontId="5" fillId="2" borderId="1" xfId="0" applyFont="1" applyFill="1" applyBorder="1"/>
    <xf numFmtId="4" fontId="5" fillId="2" borderId="1" xfId="0" applyNumberFormat="1" applyFont="1" applyFill="1" applyBorder="1"/>
    <xf numFmtId="0" fontId="6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4" borderId="0" xfId="0" applyFont="1" applyFill="1"/>
    <xf numFmtId="0" fontId="5" fillId="4" borderId="1" xfId="0" applyFont="1" applyFill="1" applyBorder="1"/>
    <xf numFmtId="0" fontId="8" fillId="5" borderId="0" xfId="0" applyFont="1" applyFill="1" applyAlignment="1">
      <alignment horizontal="center" vertical="center" textRotation="90" wrapText="1"/>
    </xf>
    <xf numFmtId="0" fontId="9" fillId="5" borderId="0" xfId="0" applyFont="1" applyFill="1" applyAlignment="1">
      <alignment horizontal="center" vertical="center" textRotation="90" wrapText="1"/>
    </xf>
    <xf numFmtId="4" fontId="5" fillId="2" borderId="1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6" fillId="5" borderId="13" xfId="0" applyFont="1" applyFill="1" applyBorder="1" applyAlignment="1">
      <alignment horizontal="center" vertical="center" wrapText="1"/>
    </xf>
    <xf numFmtId="4" fontId="6" fillId="5" borderId="4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9" fontId="10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4" fontId="12" fillId="0" borderId="4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5" fillId="5" borderId="4" xfId="0" applyFont="1" applyFill="1" applyBorder="1" applyAlignment="1"/>
    <xf numFmtId="0" fontId="6" fillId="5" borderId="4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wrapText="1"/>
    </xf>
    <xf numFmtId="9" fontId="10" fillId="0" borderId="4" xfId="0" applyNumberFormat="1" applyFont="1" applyBorder="1" applyAlignment="1">
      <alignment horizontal="center" vertical="center" wrapText="1"/>
    </xf>
    <xf numFmtId="0" fontId="5" fillId="6" borderId="14" xfId="0" applyFont="1" applyFill="1" applyBorder="1" applyAlignment="1"/>
    <xf numFmtId="0" fontId="5" fillId="2" borderId="0" xfId="0" applyFont="1" applyFill="1" applyAlignment="1">
      <alignment horizontal="left"/>
    </xf>
    <xf numFmtId="0" fontId="6" fillId="3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4" fontId="13" fillId="6" borderId="4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0" fontId="5" fillId="6" borderId="15" xfId="0" applyFont="1" applyFill="1" applyBorder="1" applyAlignment="1"/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3" fontId="12" fillId="6" borderId="4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/>
    </xf>
    <xf numFmtId="3" fontId="10" fillId="6" borderId="4" xfId="0" applyNumberFormat="1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4" fontId="10" fillId="6" borderId="4" xfId="0" applyNumberFormat="1" applyFont="1" applyFill="1" applyBorder="1" applyAlignment="1">
      <alignment horizontal="center" vertical="center" wrapText="1"/>
    </xf>
    <xf numFmtId="0" fontId="5" fillId="6" borderId="17" xfId="0" applyFont="1" applyFill="1" applyBorder="1" applyAlignment="1"/>
    <xf numFmtId="0" fontId="11" fillId="0" borderId="0" xfId="0" applyFont="1" applyAlignment="1"/>
    <xf numFmtId="0" fontId="5" fillId="5" borderId="4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left" wrapText="1"/>
    </xf>
    <xf numFmtId="0" fontId="15" fillId="6" borderId="4" xfId="0" applyFont="1" applyFill="1" applyBorder="1" applyAlignment="1">
      <alignment horizontal="center" vertical="center" wrapText="1"/>
    </xf>
    <xf numFmtId="3" fontId="15" fillId="6" borderId="4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4" fontId="10" fillId="0" borderId="4" xfId="0" applyNumberFormat="1" applyFont="1" applyBorder="1" applyAlignment="1"/>
    <xf numFmtId="3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3" fontId="10" fillId="0" borderId="7" xfId="0" applyNumberFormat="1" applyFont="1" applyBorder="1" applyAlignment="1">
      <alignment horizontal="center" wrapText="1"/>
    </xf>
    <xf numFmtId="3" fontId="10" fillId="0" borderId="7" xfId="0" applyNumberFormat="1" applyFont="1" applyBorder="1" applyAlignment="1">
      <alignment horizontal="center" wrapText="1"/>
    </xf>
    <xf numFmtId="2" fontId="10" fillId="0" borderId="7" xfId="0" applyNumberFormat="1" applyFont="1" applyBorder="1" applyAlignment="1">
      <alignment horizontal="center" wrapText="1"/>
    </xf>
    <xf numFmtId="4" fontId="1" fillId="0" borderId="7" xfId="0" applyNumberFormat="1" applyFont="1" applyBorder="1" applyAlignment="1"/>
    <xf numFmtId="0" fontId="5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/>
    </xf>
    <xf numFmtId="0" fontId="2" fillId="0" borderId="0" xfId="0" applyFont="1"/>
    <xf numFmtId="0" fontId="6" fillId="3" borderId="18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/>
    </xf>
    <xf numFmtId="0" fontId="16" fillId="7" borderId="4" xfId="0" applyFont="1" applyFill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10" fontId="11" fillId="0" borderId="0" xfId="0" applyNumberFormat="1" applyFont="1"/>
    <xf numFmtId="0" fontId="17" fillId="5" borderId="22" xfId="0" applyFont="1" applyFill="1" applyBorder="1" applyAlignment="1">
      <alignment horizontal="center" wrapText="1"/>
    </xf>
    <xf numFmtId="0" fontId="17" fillId="5" borderId="0" xfId="0" applyFont="1" applyFill="1" applyAlignment="1">
      <alignment horizontal="center" wrapText="1"/>
    </xf>
    <xf numFmtId="0" fontId="17" fillId="5" borderId="0" xfId="0" applyFont="1" applyFill="1" applyAlignment="1">
      <alignment horizontal="center" wrapText="1"/>
    </xf>
    <xf numFmtId="10" fontId="17" fillId="0" borderId="0" xfId="0" applyNumberFormat="1" applyFont="1" applyAlignment="1">
      <alignment horizontal="center" wrapText="1"/>
    </xf>
    <xf numFmtId="3" fontId="18" fillId="6" borderId="0" xfId="0" applyNumberFormat="1" applyFont="1" applyFill="1" applyAlignment="1"/>
    <xf numFmtId="10" fontId="1" fillId="0" borderId="0" xfId="0" applyNumberFormat="1" applyFont="1"/>
    <xf numFmtId="0" fontId="1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0" fontId="10" fillId="0" borderId="0" xfId="0" applyNumberFormat="1" applyFont="1" applyAlignment="1">
      <alignment horizontal="center" vertical="center" wrapText="1"/>
    </xf>
    <xf numFmtId="0" fontId="5" fillId="4" borderId="14" xfId="0" applyFont="1" applyFill="1" applyBorder="1" applyAlignment="1"/>
    <xf numFmtId="0" fontId="5" fillId="4" borderId="0" xfId="0" applyFont="1" applyFill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4" fontId="13" fillId="4" borderId="4" xfId="0" applyNumberFormat="1" applyFont="1" applyFill="1" applyBorder="1" applyAlignment="1">
      <alignment horizontal="center" vertical="center" wrapText="1"/>
    </xf>
    <xf numFmtId="4" fontId="10" fillId="4" borderId="4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/>
    </xf>
    <xf numFmtId="0" fontId="5" fillId="4" borderId="15" xfId="0" applyFont="1" applyFill="1" applyBorder="1" applyAlignment="1"/>
    <xf numFmtId="3" fontId="10" fillId="4" borderId="4" xfId="0" applyNumberFormat="1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 wrapText="1"/>
    </xf>
    <xf numFmtId="0" fontId="5" fillId="0" borderId="15" xfId="0" applyFont="1" applyBorder="1" applyAlignment="1"/>
    <xf numFmtId="0" fontId="5" fillId="0" borderId="0" xfId="0" applyFont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4" fontId="10" fillId="4" borderId="4" xfId="0" applyNumberFormat="1" applyFont="1" applyFill="1" applyBorder="1" applyAlignment="1">
      <alignment horizontal="center" vertical="center" wrapText="1"/>
    </xf>
    <xf numFmtId="10" fontId="10" fillId="4" borderId="0" xfId="0" applyNumberFormat="1" applyFont="1" applyFill="1" applyAlignment="1">
      <alignment horizontal="center" vertical="center" wrapText="1"/>
    </xf>
    <xf numFmtId="4" fontId="10" fillId="6" borderId="4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Border="1"/>
    <xf numFmtId="0" fontId="10" fillId="0" borderId="7" xfId="0" applyFont="1" applyBorder="1" applyAlignment="1">
      <alignment horizontal="center" wrapText="1"/>
    </xf>
    <xf numFmtId="4" fontId="1" fillId="0" borderId="7" xfId="0" applyNumberFormat="1" applyFont="1" applyBorder="1"/>
    <xf numFmtId="0" fontId="18" fillId="6" borderId="0" xfId="0" applyFont="1" applyFill="1"/>
    <xf numFmtId="0" fontId="19" fillId="0" borderId="0" xfId="0" applyFont="1"/>
    <xf numFmtId="0" fontId="11" fillId="0" borderId="0" xfId="0" applyFont="1" applyAlignment="1">
      <alignment wrapText="1"/>
    </xf>
    <xf numFmtId="0" fontId="20" fillId="0" borderId="0" xfId="0" applyFont="1"/>
    <xf numFmtId="0" fontId="11" fillId="0" borderId="0" xfId="0" applyFont="1"/>
    <xf numFmtId="0" fontId="1" fillId="8" borderId="0" xfId="0" applyFont="1" applyFill="1" applyAlignment="1">
      <alignment wrapText="1"/>
    </xf>
    <xf numFmtId="0" fontId="1" fillId="6" borderId="0" xfId="0" applyFont="1" applyFill="1" applyAlignment="1"/>
    <xf numFmtId="0" fontId="1" fillId="6" borderId="0" xfId="0" applyFont="1" applyFill="1" applyAlignment="1"/>
    <xf numFmtId="0" fontId="1" fillId="9" borderId="0" xfId="0" applyFont="1" applyFill="1"/>
    <xf numFmtId="0" fontId="1" fillId="6" borderId="0" xfId="0" applyFont="1" applyFill="1"/>
    <xf numFmtId="0" fontId="1" fillId="9" borderId="0" xfId="0" applyFont="1" applyFill="1" applyAlignment="1"/>
    <xf numFmtId="0" fontId="1" fillId="6" borderId="0" xfId="0" applyFont="1" applyFill="1" applyAlignment="1"/>
    <xf numFmtId="0" fontId="11" fillId="0" borderId="0" xfId="0" applyFont="1" applyAlignment="1">
      <alignment wrapText="1"/>
    </xf>
    <xf numFmtId="0" fontId="1" fillId="9" borderId="0" xfId="0" applyFont="1" applyFill="1" applyAlignment="1"/>
    <xf numFmtId="0" fontId="21" fillId="0" borderId="0" xfId="0" applyFont="1" applyAlignment="1">
      <alignment wrapText="1"/>
    </xf>
    <xf numFmtId="0" fontId="1" fillId="4" borderId="0" xfId="0" applyFont="1" applyFill="1" applyAlignment="1"/>
    <xf numFmtId="0" fontId="16" fillId="0" borderId="0" xfId="0" applyFont="1"/>
    <xf numFmtId="0" fontId="16" fillId="0" borderId="5" xfId="0" applyFont="1" applyBorder="1"/>
    <xf numFmtId="0" fontId="16" fillId="0" borderId="4" xfId="0" applyFont="1" applyBorder="1"/>
    <xf numFmtId="0" fontId="16" fillId="0" borderId="4" xfId="0" applyFont="1" applyBorder="1" applyAlignment="1">
      <alignment horizontal="center" wrapText="1"/>
    </xf>
    <xf numFmtId="0" fontId="16" fillId="0" borderId="4" xfId="0" applyFont="1" applyBorder="1" applyAlignment="1">
      <alignment wrapText="1"/>
    </xf>
    <xf numFmtId="0" fontId="1" fillId="0" borderId="4" xfId="0" applyFont="1" applyBorder="1" applyAlignment="1">
      <alignment vertical="center"/>
    </xf>
    <xf numFmtId="0" fontId="1" fillId="0" borderId="23" xfId="0" applyFont="1" applyBorder="1" applyAlignment="1">
      <alignment horizontal="left" vertical="center" wrapText="1"/>
    </xf>
    <xf numFmtId="0" fontId="1" fillId="0" borderId="5" xfId="0" applyFont="1" applyBorder="1"/>
    <xf numFmtId="0" fontId="22" fillId="0" borderId="5" xfId="0" applyFont="1" applyBorder="1" applyAlignment="1">
      <alignment vertical="center"/>
    </xf>
    <xf numFmtId="0" fontId="1" fillId="0" borderId="4" xfId="0" applyFont="1" applyBorder="1" applyAlignment="1">
      <alignment wrapText="1"/>
    </xf>
    <xf numFmtId="0" fontId="12" fillId="0" borderId="0" xfId="0" applyFont="1" applyAlignment="1"/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28" xfId="0" applyFont="1" applyBorder="1" applyAlignment="1">
      <alignment horizontal="center" wrapText="1"/>
    </xf>
    <xf numFmtId="0" fontId="1" fillId="0" borderId="30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4" xfId="0" applyFont="1" applyBorder="1" applyAlignment="1">
      <alignment horizontal="center" wrapText="1"/>
    </xf>
    <xf numFmtId="0" fontId="1" fillId="0" borderId="23" xfId="0" applyFont="1" applyBorder="1" applyAlignment="1">
      <alignment horizontal="left" vertical="center"/>
    </xf>
    <xf numFmtId="0" fontId="1" fillId="0" borderId="15" xfId="0" applyFont="1" applyBorder="1" applyAlignment="1">
      <alignment vertical="center" wrapText="1"/>
    </xf>
    <xf numFmtId="0" fontId="1" fillId="0" borderId="31" xfId="0" applyFont="1" applyBorder="1" applyAlignment="1">
      <alignment horizontal="left" vertical="center"/>
    </xf>
    <xf numFmtId="0" fontId="12" fillId="0" borderId="0" xfId="0" applyFont="1"/>
    <xf numFmtId="0" fontId="1" fillId="0" borderId="4" xfId="0" applyFont="1" applyBorder="1" applyAlignment="1">
      <alignment horizontal="left" vertical="center" wrapText="1"/>
    </xf>
    <xf numFmtId="0" fontId="1" fillId="0" borderId="32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/>
    </xf>
    <xf numFmtId="0" fontId="1" fillId="0" borderId="16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center" vertical="center"/>
    </xf>
    <xf numFmtId="0" fontId="22" fillId="0" borderId="5" xfId="0" applyFont="1" applyBorder="1" applyAlignment="1">
      <alignment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6" fillId="0" borderId="5" xfId="0" applyFont="1" applyBorder="1" applyAlignment="1">
      <alignment vertical="center" wrapText="1"/>
    </xf>
    <xf numFmtId="0" fontId="4" fillId="0" borderId="6" xfId="0" applyFont="1" applyBorder="1"/>
    <xf numFmtId="0" fontId="4" fillId="0" borderId="7" xfId="0" applyFont="1" applyBorder="1"/>
    <xf numFmtId="0" fontId="5" fillId="0" borderId="5" xfId="0" applyFont="1" applyBorder="1" applyAlignment="1">
      <alignment vertical="center" wrapText="1"/>
    </xf>
    <xf numFmtId="0" fontId="8" fillId="5" borderId="8" xfId="0" applyFont="1" applyFill="1" applyBorder="1" applyAlignment="1">
      <alignment horizontal="center" vertical="center" textRotation="90" wrapText="1"/>
    </xf>
    <xf numFmtId="0" fontId="4" fillId="0" borderId="9" xfId="0" applyFont="1" applyBorder="1"/>
    <xf numFmtId="0" fontId="9" fillId="5" borderId="8" xfId="0" applyFont="1" applyFill="1" applyBorder="1" applyAlignment="1">
      <alignment horizontal="center" vertical="center" textRotation="90" wrapText="1"/>
    </xf>
    <xf numFmtId="0" fontId="4" fillId="0" borderId="10" xfId="0" applyFont="1" applyBorder="1"/>
    <xf numFmtId="8" fontId="5" fillId="0" borderId="6" xfId="0" applyNumberFormat="1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 vertical="center" wrapText="1"/>
    </xf>
    <xf numFmtId="0" fontId="4" fillId="0" borderId="20" xfId="0" applyFont="1" applyBorder="1"/>
    <xf numFmtId="0" fontId="4" fillId="0" borderId="21" xfId="0" applyFont="1" applyBorder="1"/>
    <xf numFmtId="0" fontId="6" fillId="7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" fillId="0" borderId="0" xfId="0" applyFont="1"/>
    <xf numFmtId="0" fontId="0" fillId="0" borderId="0" xfId="0" applyFont="1" applyAlignment="1"/>
    <xf numFmtId="0" fontId="5" fillId="2" borderId="5" xfId="0" applyFont="1" applyFill="1" applyBorder="1" applyAlignment="1">
      <alignment horizontal="left" wrapText="1"/>
    </xf>
    <xf numFmtId="0" fontId="1" fillId="0" borderId="24" xfId="0" applyFont="1" applyBorder="1" applyAlignment="1">
      <alignment horizontal="center" vertical="center" wrapText="1"/>
    </xf>
    <xf numFmtId="0" fontId="4" fillId="0" borderId="25" xfId="0" applyFont="1" applyBorder="1"/>
    <xf numFmtId="0" fontId="4" fillId="0" borderId="27" xfId="0" applyFont="1" applyBorder="1"/>
    <xf numFmtId="0" fontId="4" fillId="0" borderId="33" xfId="0" applyFont="1" applyBorder="1"/>
    <xf numFmtId="0" fontId="1" fillId="0" borderId="2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4" fillId="0" borderId="16" xfId="0" applyFont="1" applyBorder="1"/>
    <xf numFmtId="0" fontId="4" fillId="0" borderId="32" xfId="0" applyFont="1" applyBorder="1"/>
  </cellXfs>
  <cellStyles count="1">
    <cellStyle name="Normal" xfId="0" builtinId="0"/>
  </cellStyles>
  <dxfs count="6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>
    <tableStyle name="Subida-style" pivot="0" count="3">
      <tableStyleElement type="headerRow" dxfId="5"/>
      <tableStyleElement type="firstRowStripe" dxfId="4"/>
      <tableStyleElement type="secondRowStripe" dxfId="3"/>
    </tableStyle>
    <tableStyle name="finproposito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Z1000" headerRowCount="0">
  <tableColumns count="26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</tableColumns>
  <tableStyleInfo name="Subida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id="2" name="Table_2" displayName="Table_2" ref="A1:Z1000" headerRowCount="0">
  <tableColumns count="26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</tableColumns>
  <tableStyleInfo name="finproposito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9"/>
  <sheetViews>
    <sheetView tabSelected="1" topLeftCell="A17" workbookViewId="0">
      <selection activeCell="P33" sqref="P33"/>
    </sheetView>
  </sheetViews>
  <sheetFormatPr baseColWidth="10" defaultColWidth="14.42578125" defaultRowHeight="15" customHeight="1"/>
  <cols>
    <col min="1" max="1" width="7" customWidth="1"/>
    <col min="2" max="2" width="17.85546875" customWidth="1"/>
    <col min="3" max="3" width="51.28515625" customWidth="1"/>
    <col min="4" max="4" width="25.140625" customWidth="1"/>
    <col min="5" max="5" width="26.85546875" customWidth="1"/>
    <col min="6" max="6" width="22.5703125" customWidth="1"/>
    <col min="7" max="7" width="21.7109375" customWidth="1"/>
    <col min="8" max="8" width="21.140625" customWidth="1"/>
    <col min="9" max="9" width="29" customWidth="1"/>
    <col min="10" max="10" width="25.5703125" customWidth="1"/>
    <col min="11" max="11" width="29.85546875" customWidth="1"/>
    <col min="12" max="12" width="20.85546875" customWidth="1"/>
    <col min="13" max="13" width="21.28515625" customWidth="1"/>
    <col min="14" max="14" width="19.5703125" customWidth="1"/>
    <col min="15" max="15" width="19.42578125" customWidth="1"/>
    <col min="16" max="16" width="18.5703125" customWidth="1"/>
    <col min="17" max="17" width="23" customWidth="1"/>
    <col min="18" max="18" width="18.85546875" customWidth="1"/>
  </cols>
  <sheetData>
    <row r="1" spans="1:18" ht="15.75">
      <c r="A1" s="1"/>
      <c r="B1" s="2"/>
      <c r="C1" s="2"/>
      <c r="D1" s="3"/>
      <c r="E1" s="3"/>
      <c r="F1" s="3"/>
      <c r="G1" s="3"/>
      <c r="H1" s="3"/>
      <c r="I1" s="2"/>
      <c r="J1" s="4"/>
      <c r="K1" s="4"/>
      <c r="L1" s="2"/>
      <c r="M1" s="2"/>
      <c r="N1" s="4"/>
      <c r="O1" s="4"/>
      <c r="P1" s="4"/>
      <c r="Q1" s="2"/>
      <c r="R1" s="2"/>
    </row>
    <row r="2" spans="1:18" ht="15.75">
      <c r="A2" s="1"/>
      <c r="B2" s="2"/>
      <c r="C2" s="2"/>
      <c r="D2" s="3"/>
      <c r="E2" s="3"/>
      <c r="F2" s="3"/>
      <c r="G2" s="3"/>
      <c r="H2" s="3"/>
      <c r="I2" s="2"/>
      <c r="J2" s="4"/>
      <c r="K2" s="4"/>
      <c r="L2" s="2"/>
      <c r="M2" s="2"/>
      <c r="N2" s="4"/>
      <c r="O2" s="4"/>
      <c r="P2" s="4"/>
      <c r="Q2" s="2"/>
      <c r="R2" s="2"/>
    </row>
    <row r="3" spans="1:18" ht="15.75">
      <c r="A3" s="1"/>
      <c r="B3" s="2"/>
      <c r="C3" s="2"/>
      <c r="D3" s="3"/>
      <c r="E3" s="3"/>
      <c r="F3" s="3"/>
      <c r="G3" s="3"/>
      <c r="H3" s="3"/>
      <c r="I3" s="2"/>
      <c r="J3" s="4"/>
      <c r="K3" s="4"/>
      <c r="L3" s="2"/>
      <c r="M3" s="2"/>
      <c r="N3" s="4"/>
      <c r="O3" s="4"/>
      <c r="P3" s="4"/>
      <c r="Q3" s="2"/>
      <c r="R3" s="2"/>
    </row>
    <row r="4" spans="1:18" ht="15.75">
      <c r="A4" s="1"/>
      <c r="B4" s="2"/>
      <c r="C4" s="2"/>
      <c r="D4" s="183" t="s">
        <v>0</v>
      </c>
      <c r="E4" s="184"/>
      <c r="F4" s="184"/>
      <c r="G4" s="184"/>
      <c r="H4" s="184"/>
      <c r="I4" s="2"/>
      <c r="J4" s="4"/>
      <c r="K4" s="4"/>
      <c r="L4" s="2"/>
      <c r="M4" s="2"/>
      <c r="N4" s="4"/>
      <c r="O4" s="4"/>
      <c r="P4" s="4"/>
      <c r="Q4" s="2"/>
      <c r="R4" s="2"/>
    </row>
    <row r="5" spans="1:18" ht="15.75">
      <c r="A5" s="1"/>
      <c r="B5" s="2"/>
      <c r="C5" s="2"/>
      <c r="D5" s="183" t="s">
        <v>1</v>
      </c>
      <c r="E5" s="184"/>
      <c r="F5" s="184"/>
      <c r="G5" s="184"/>
      <c r="H5" s="184"/>
      <c r="I5" s="2"/>
      <c r="J5" s="4"/>
      <c r="K5" s="4"/>
      <c r="L5" s="2"/>
      <c r="M5" s="2"/>
      <c r="N5" s="4"/>
      <c r="O5" s="4"/>
      <c r="P5" s="4"/>
      <c r="Q5" s="2"/>
      <c r="R5" s="2"/>
    </row>
    <row r="6" spans="1:18" ht="15.75">
      <c r="A6" s="1"/>
      <c r="B6" s="2"/>
      <c r="C6" s="2"/>
      <c r="D6" s="183" t="s">
        <v>2</v>
      </c>
      <c r="E6" s="184"/>
      <c r="F6" s="184"/>
      <c r="G6" s="184"/>
      <c r="H6" s="184"/>
      <c r="I6" s="2"/>
      <c r="J6" s="4"/>
      <c r="K6" s="4"/>
      <c r="L6" s="2"/>
      <c r="M6" s="2"/>
      <c r="N6" s="4"/>
      <c r="O6" s="4"/>
      <c r="P6" s="4"/>
      <c r="Q6" s="2"/>
      <c r="R6" s="2"/>
    </row>
    <row r="7" spans="1:18" ht="15.75">
      <c r="A7" s="1"/>
      <c r="B7" s="2"/>
      <c r="C7" s="2"/>
      <c r="D7" s="183"/>
      <c r="E7" s="184"/>
      <c r="F7" s="184"/>
      <c r="G7" s="184"/>
      <c r="H7" s="184"/>
      <c r="I7" s="2"/>
      <c r="J7" s="4"/>
      <c r="K7" s="4"/>
      <c r="L7" s="2"/>
      <c r="M7" s="2"/>
      <c r="N7" s="4"/>
      <c r="O7" s="4"/>
      <c r="P7" s="4"/>
      <c r="Q7" s="2"/>
      <c r="R7" s="2"/>
    </row>
    <row r="8" spans="1:18" ht="15.75">
      <c r="A8" s="1"/>
      <c r="B8" s="2"/>
      <c r="C8" s="2"/>
      <c r="D8" s="5"/>
      <c r="E8" s="5"/>
      <c r="F8" s="5"/>
      <c r="G8" s="5"/>
      <c r="H8" s="5"/>
      <c r="I8" s="2"/>
      <c r="J8" s="4"/>
      <c r="K8" s="4"/>
      <c r="L8" s="2"/>
      <c r="M8" s="2"/>
      <c r="N8" s="4"/>
      <c r="O8" s="4"/>
      <c r="P8" s="4"/>
      <c r="Q8" s="2"/>
      <c r="R8" s="2"/>
    </row>
    <row r="9" spans="1:18" ht="15.75">
      <c r="A9" s="1"/>
      <c r="B9" s="2"/>
      <c r="C9" s="2"/>
      <c r="D9" s="3"/>
      <c r="E9" s="3"/>
      <c r="F9" s="3"/>
      <c r="G9" s="3"/>
      <c r="H9" s="3"/>
      <c r="I9" s="2"/>
      <c r="J9" s="4"/>
      <c r="K9" s="4"/>
      <c r="L9" s="2"/>
      <c r="M9" s="2"/>
      <c r="N9" s="4"/>
      <c r="O9" s="4"/>
      <c r="P9" s="4"/>
      <c r="Q9" s="2"/>
      <c r="R9" s="2"/>
    </row>
    <row r="10" spans="1:18" ht="15.75">
      <c r="A10" s="1"/>
      <c r="B10" s="2"/>
      <c r="C10" s="2"/>
      <c r="D10" s="3"/>
      <c r="E10" s="3"/>
      <c r="F10" s="3"/>
      <c r="G10" s="3"/>
      <c r="H10" s="3"/>
      <c r="I10" s="2"/>
      <c r="J10" s="4"/>
      <c r="K10" s="4"/>
      <c r="L10" s="2"/>
      <c r="M10" s="2"/>
      <c r="N10" s="4"/>
      <c r="O10" s="4"/>
      <c r="P10" s="4"/>
      <c r="Q10" s="2"/>
      <c r="R10" s="2"/>
    </row>
    <row r="11" spans="1:18" ht="15.75">
      <c r="A11" s="1"/>
      <c r="B11" s="2"/>
      <c r="C11" s="2"/>
      <c r="D11" s="3"/>
      <c r="E11" s="3"/>
      <c r="F11" s="3"/>
      <c r="G11" s="3"/>
      <c r="H11" s="3"/>
      <c r="I11" s="2"/>
      <c r="J11" s="4"/>
      <c r="K11" s="4"/>
      <c r="L11" s="2"/>
      <c r="M11" s="2"/>
      <c r="N11" s="4"/>
      <c r="O11" s="4"/>
      <c r="P11" s="4"/>
      <c r="Q11" s="2"/>
      <c r="R11" s="2"/>
    </row>
    <row r="12" spans="1:18" ht="15.75">
      <c r="A12" s="6"/>
      <c r="B12" s="7"/>
      <c r="C12" s="7"/>
      <c r="D12" s="7"/>
      <c r="E12" s="7"/>
      <c r="F12" s="7"/>
      <c r="G12" s="7"/>
      <c r="H12" s="7"/>
      <c r="I12" s="7"/>
      <c r="J12" s="8"/>
      <c r="K12" s="8"/>
      <c r="L12" s="7"/>
      <c r="M12" s="7"/>
      <c r="N12" s="8"/>
      <c r="O12" s="8"/>
      <c r="P12" s="8"/>
      <c r="Q12" s="7"/>
      <c r="R12" s="7"/>
    </row>
    <row r="13" spans="1:18" ht="15.75">
      <c r="A13" s="6"/>
      <c r="B13" s="7"/>
      <c r="C13" s="9" t="s">
        <v>3</v>
      </c>
      <c r="D13" s="185" t="s">
        <v>4</v>
      </c>
      <c r="E13" s="186"/>
      <c r="F13" s="186"/>
      <c r="G13" s="186"/>
      <c r="H13" s="187"/>
      <c r="I13" s="10"/>
      <c r="J13" s="8"/>
      <c r="K13" s="8"/>
      <c r="L13" s="7"/>
      <c r="M13" s="7"/>
      <c r="N13" s="8"/>
      <c r="O13" s="8"/>
      <c r="P13" s="8"/>
      <c r="Q13" s="7"/>
      <c r="R13" s="7"/>
    </row>
    <row r="14" spans="1:18" ht="15.75">
      <c r="A14" s="6"/>
      <c r="B14" s="7"/>
      <c r="C14" s="9" t="s">
        <v>5</v>
      </c>
      <c r="D14" s="188" t="s">
        <v>6</v>
      </c>
      <c r="E14" s="186"/>
      <c r="F14" s="186"/>
      <c r="G14" s="186"/>
      <c r="H14" s="187"/>
      <c r="I14" s="11" t="s">
        <v>7</v>
      </c>
      <c r="J14" s="8"/>
      <c r="K14" s="8"/>
      <c r="L14" s="7"/>
      <c r="M14" s="7"/>
      <c r="N14" s="8"/>
      <c r="O14" s="8"/>
      <c r="P14" s="8"/>
      <c r="Q14" s="7"/>
      <c r="R14" s="7"/>
    </row>
    <row r="15" spans="1:18" ht="15.75">
      <c r="A15" s="6"/>
      <c r="B15" s="7"/>
      <c r="C15" s="9" t="s">
        <v>8</v>
      </c>
      <c r="D15" s="188" t="s">
        <v>9</v>
      </c>
      <c r="E15" s="186"/>
      <c r="F15" s="186"/>
      <c r="G15" s="186"/>
      <c r="H15" s="187"/>
      <c r="I15" s="11" t="s">
        <v>7</v>
      </c>
      <c r="J15" s="8"/>
      <c r="K15" s="8"/>
      <c r="L15" s="7"/>
      <c r="M15" s="7"/>
      <c r="N15" s="8"/>
      <c r="O15" s="8"/>
      <c r="P15" s="8"/>
      <c r="Q15" s="7"/>
      <c r="R15" s="7"/>
    </row>
    <row r="16" spans="1:18" ht="60">
      <c r="A16" s="6"/>
      <c r="B16" s="7"/>
      <c r="C16" s="9" t="s">
        <v>10</v>
      </c>
      <c r="D16" s="188" t="s">
        <v>11</v>
      </c>
      <c r="E16" s="186"/>
      <c r="F16" s="186"/>
      <c r="G16" s="186"/>
      <c r="H16" s="187"/>
      <c r="I16" s="12" t="s">
        <v>12</v>
      </c>
      <c r="J16" s="8"/>
      <c r="K16" s="8"/>
      <c r="L16" s="7"/>
      <c r="M16" s="7"/>
      <c r="N16" s="8"/>
      <c r="O16" s="8"/>
      <c r="P16" s="8"/>
      <c r="Q16" s="7"/>
      <c r="R16" s="7"/>
    </row>
    <row r="17" spans="1:18" ht="15.75">
      <c r="A17" s="6"/>
      <c r="B17" s="7"/>
      <c r="C17" s="9" t="s">
        <v>13</v>
      </c>
      <c r="D17" s="188" t="s">
        <v>14</v>
      </c>
      <c r="E17" s="186"/>
      <c r="F17" s="186"/>
      <c r="G17" s="186"/>
      <c r="H17" s="187"/>
      <c r="I17" s="11" t="s">
        <v>7</v>
      </c>
      <c r="J17" s="8"/>
      <c r="K17" s="8"/>
      <c r="L17" s="7"/>
      <c r="M17" s="7"/>
      <c r="N17" s="8"/>
      <c r="O17" s="8"/>
      <c r="P17" s="8"/>
      <c r="Q17" s="7"/>
      <c r="R17" s="7"/>
    </row>
    <row r="18" spans="1:18" ht="15.75">
      <c r="A18" s="13"/>
      <c r="B18" s="13"/>
      <c r="C18" s="9" t="s">
        <v>15</v>
      </c>
      <c r="D18" s="188" t="s">
        <v>16</v>
      </c>
      <c r="E18" s="186"/>
      <c r="F18" s="186"/>
      <c r="G18" s="186"/>
      <c r="H18" s="187"/>
      <c r="I18" s="11" t="s">
        <v>7</v>
      </c>
      <c r="J18" s="8"/>
      <c r="K18" s="8"/>
      <c r="L18" s="7"/>
      <c r="M18" s="7"/>
      <c r="N18" s="8"/>
      <c r="O18" s="8"/>
      <c r="P18" s="8"/>
      <c r="Q18" s="7"/>
      <c r="R18" s="7"/>
    </row>
    <row r="19" spans="1:18" ht="15.75" hidden="1">
      <c r="A19" s="14"/>
      <c r="B19" s="15"/>
      <c r="C19" s="9" t="s">
        <v>17</v>
      </c>
      <c r="D19" s="188"/>
      <c r="E19" s="186"/>
      <c r="F19" s="186"/>
      <c r="G19" s="186"/>
      <c r="H19" s="187"/>
      <c r="I19" s="10"/>
      <c r="J19" s="8"/>
      <c r="K19" s="8"/>
      <c r="L19" s="7"/>
      <c r="M19" s="7"/>
      <c r="N19" s="8"/>
      <c r="O19" s="8"/>
      <c r="P19" s="8"/>
      <c r="Q19" s="7"/>
      <c r="R19" s="7"/>
    </row>
    <row r="20" spans="1:18" ht="15.75">
      <c r="C20" s="9" t="s">
        <v>17</v>
      </c>
      <c r="D20" s="188" t="s">
        <v>18</v>
      </c>
      <c r="E20" s="186"/>
      <c r="F20" s="186"/>
      <c r="G20" s="186"/>
      <c r="H20" s="187"/>
      <c r="I20" s="11" t="s">
        <v>7</v>
      </c>
      <c r="J20" s="8"/>
      <c r="K20" s="8"/>
      <c r="L20" s="7"/>
      <c r="M20" s="7"/>
      <c r="N20" s="8"/>
      <c r="O20" s="8"/>
      <c r="P20" s="8"/>
      <c r="Q20" s="7"/>
      <c r="R20" s="7"/>
    </row>
    <row r="21" spans="1:18" ht="15.75">
      <c r="A21" s="16"/>
      <c r="B21" s="189" t="s">
        <v>19</v>
      </c>
      <c r="C21" s="9" t="s">
        <v>20</v>
      </c>
      <c r="D21" s="188" t="s">
        <v>21</v>
      </c>
      <c r="E21" s="186"/>
      <c r="F21" s="186"/>
      <c r="G21" s="186"/>
      <c r="H21" s="187"/>
      <c r="I21" s="11" t="s">
        <v>7</v>
      </c>
      <c r="K21" s="8"/>
      <c r="L21" s="7"/>
      <c r="M21" s="7"/>
      <c r="N21" s="8"/>
      <c r="O21" s="8"/>
      <c r="P21" s="8"/>
      <c r="Q21" s="7"/>
      <c r="R21" s="7"/>
    </row>
    <row r="22" spans="1:18" ht="15.75">
      <c r="A22" s="16"/>
      <c r="B22" s="190"/>
      <c r="C22" s="9" t="s">
        <v>22</v>
      </c>
      <c r="D22" s="188" t="s">
        <v>23</v>
      </c>
      <c r="E22" s="186"/>
      <c r="F22" s="186"/>
      <c r="G22" s="186"/>
      <c r="H22" s="187"/>
      <c r="I22" s="11" t="s">
        <v>7</v>
      </c>
      <c r="J22" s="8"/>
      <c r="K22" s="8"/>
      <c r="L22" s="7"/>
      <c r="M22" s="7"/>
      <c r="N22" s="8"/>
      <c r="O22" s="8"/>
      <c r="P22" s="8"/>
      <c r="Q22" s="7"/>
      <c r="R22" s="7"/>
    </row>
    <row r="23" spans="1:18" ht="15.75">
      <c r="A23" s="17"/>
      <c r="B23" s="191" t="s">
        <v>24</v>
      </c>
      <c r="C23" s="9" t="s">
        <v>25</v>
      </c>
      <c r="D23" s="188" t="s">
        <v>26</v>
      </c>
      <c r="E23" s="186"/>
      <c r="F23" s="186"/>
      <c r="G23" s="186"/>
      <c r="H23" s="187"/>
      <c r="I23" s="11" t="s">
        <v>7</v>
      </c>
      <c r="J23" s="8"/>
      <c r="K23" s="8"/>
      <c r="L23" s="7"/>
      <c r="M23" s="7"/>
      <c r="N23" s="8"/>
      <c r="O23" s="8"/>
      <c r="P23" s="8"/>
      <c r="Q23" s="7"/>
      <c r="R23" s="7"/>
    </row>
    <row r="24" spans="1:18" ht="31.5">
      <c r="A24" s="17"/>
      <c r="B24" s="192"/>
      <c r="C24" s="9" t="s">
        <v>27</v>
      </c>
      <c r="D24" s="188" t="s">
        <v>28</v>
      </c>
      <c r="E24" s="186"/>
      <c r="F24" s="186"/>
      <c r="G24" s="186"/>
      <c r="H24" s="187"/>
      <c r="I24" s="11" t="s">
        <v>7</v>
      </c>
      <c r="J24" s="8"/>
      <c r="K24" s="8"/>
      <c r="L24" s="7"/>
      <c r="M24" s="7"/>
      <c r="N24" s="8"/>
      <c r="O24" s="8"/>
      <c r="P24" s="8"/>
      <c r="Q24" s="7"/>
      <c r="R24" s="7"/>
    </row>
    <row r="25" spans="1:18" ht="15.75">
      <c r="A25" s="17"/>
      <c r="B25" s="191" t="s">
        <v>29</v>
      </c>
      <c r="C25" s="9" t="s">
        <v>30</v>
      </c>
      <c r="D25" s="188" t="s">
        <v>31</v>
      </c>
      <c r="E25" s="186"/>
      <c r="F25" s="186"/>
      <c r="G25" s="186"/>
      <c r="H25" s="187"/>
      <c r="I25" s="11" t="s">
        <v>7</v>
      </c>
      <c r="J25" s="8"/>
      <c r="K25" s="8"/>
      <c r="L25" s="7"/>
      <c r="M25" s="7"/>
      <c r="N25" s="8"/>
      <c r="O25" s="8"/>
      <c r="P25" s="8"/>
      <c r="Q25" s="7"/>
      <c r="R25" s="7"/>
    </row>
    <row r="26" spans="1:18" ht="15.75">
      <c r="A26" s="17"/>
      <c r="B26" s="190"/>
      <c r="C26" s="9" t="s">
        <v>32</v>
      </c>
      <c r="D26" s="188" t="s">
        <v>33</v>
      </c>
      <c r="E26" s="186"/>
      <c r="F26" s="186"/>
      <c r="G26" s="186"/>
      <c r="H26" s="187"/>
      <c r="I26" s="11" t="s">
        <v>7</v>
      </c>
      <c r="J26" s="8"/>
      <c r="K26" s="8"/>
      <c r="L26" s="7"/>
      <c r="M26" s="7"/>
      <c r="N26" s="8"/>
      <c r="O26" s="8"/>
      <c r="P26" s="8"/>
      <c r="Q26" s="7"/>
      <c r="R26" s="7"/>
    </row>
    <row r="27" spans="1:18" ht="15.75">
      <c r="A27" s="17"/>
      <c r="B27" s="190"/>
      <c r="C27" s="9" t="s">
        <v>34</v>
      </c>
      <c r="D27" s="188" t="s">
        <v>35</v>
      </c>
      <c r="E27" s="186"/>
      <c r="F27" s="186"/>
      <c r="G27" s="186"/>
      <c r="H27" s="187"/>
      <c r="I27" s="11" t="s">
        <v>7</v>
      </c>
      <c r="J27" s="8"/>
      <c r="K27" s="8"/>
      <c r="L27" s="7"/>
      <c r="M27" s="7"/>
      <c r="N27" s="8"/>
      <c r="O27" s="8"/>
      <c r="P27" s="8"/>
      <c r="Q27" s="7"/>
      <c r="R27" s="7"/>
    </row>
    <row r="28" spans="1:18" ht="15.75">
      <c r="A28" s="17"/>
      <c r="B28" s="190"/>
      <c r="C28" s="9" t="s">
        <v>36</v>
      </c>
      <c r="D28" s="188" t="s">
        <v>37</v>
      </c>
      <c r="E28" s="186"/>
      <c r="F28" s="186"/>
      <c r="G28" s="186"/>
      <c r="H28" s="187"/>
      <c r="I28" s="7"/>
      <c r="J28" s="8"/>
      <c r="K28" s="8"/>
      <c r="L28" s="7"/>
      <c r="M28" s="7"/>
      <c r="N28" s="8"/>
      <c r="O28" s="18"/>
      <c r="P28" s="18"/>
      <c r="Q28" s="7"/>
      <c r="R28" s="7"/>
    </row>
    <row r="29" spans="1:18" ht="31.5">
      <c r="A29" s="13"/>
      <c r="B29" s="13"/>
      <c r="C29" s="9" t="s">
        <v>38</v>
      </c>
      <c r="D29" s="193" t="s">
        <v>39</v>
      </c>
      <c r="E29" s="186"/>
      <c r="F29" s="186"/>
      <c r="G29" s="186"/>
      <c r="H29" s="186"/>
      <c r="I29" s="7"/>
      <c r="J29" s="8"/>
      <c r="K29" s="8"/>
      <c r="L29" s="7"/>
      <c r="M29" s="7"/>
      <c r="N29" s="8"/>
      <c r="O29" s="18"/>
      <c r="P29" s="18"/>
      <c r="Q29" s="7"/>
      <c r="R29" s="7"/>
    </row>
    <row r="30" spans="1:18" ht="15.75">
      <c r="A30" s="13"/>
      <c r="B30" s="13"/>
      <c r="C30" s="19" t="s">
        <v>40</v>
      </c>
      <c r="D30" s="196"/>
      <c r="E30" s="186"/>
      <c r="F30" s="186"/>
      <c r="G30" s="186"/>
      <c r="H30" s="187"/>
      <c r="I30" s="10"/>
      <c r="J30" s="8"/>
      <c r="K30" s="8"/>
      <c r="L30" s="7"/>
      <c r="M30" s="7"/>
      <c r="N30" s="8"/>
      <c r="O30" s="8"/>
      <c r="P30" s="8"/>
      <c r="Q30" s="7"/>
      <c r="R30" s="7"/>
    </row>
    <row r="31" spans="1:18" ht="15.75">
      <c r="A31" s="6"/>
      <c r="B31" s="7"/>
      <c r="C31" s="7"/>
      <c r="D31" s="20"/>
      <c r="E31" s="20"/>
      <c r="F31" s="20"/>
      <c r="G31" s="20"/>
      <c r="H31" s="20"/>
      <c r="I31" s="21"/>
      <c r="J31" s="21"/>
      <c r="K31" s="21"/>
      <c r="L31" s="21"/>
      <c r="M31" s="21"/>
      <c r="N31" s="21"/>
      <c r="O31" s="21"/>
      <c r="P31" s="21"/>
      <c r="Q31" s="21"/>
      <c r="R31" s="21"/>
    </row>
    <row r="32" spans="1:18" ht="63">
      <c r="A32" s="22"/>
      <c r="B32" s="23" t="s">
        <v>41</v>
      </c>
      <c r="C32" s="24" t="s">
        <v>42</v>
      </c>
      <c r="D32" s="19" t="s">
        <v>43</v>
      </c>
      <c r="E32" s="19" t="s">
        <v>44</v>
      </c>
      <c r="F32" s="19" t="s">
        <v>45</v>
      </c>
      <c r="G32" s="19" t="s">
        <v>46</v>
      </c>
      <c r="H32" s="19" t="s">
        <v>47</v>
      </c>
      <c r="I32" s="19" t="s">
        <v>48</v>
      </c>
      <c r="J32" s="25" t="s">
        <v>49</v>
      </c>
      <c r="K32" s="25" t="s">
        <v>50</v>
      </c>
      <c r="L32" s="19" t="s">
        <v>51</v>
      </c>
      <c r="M32" s="19" t="s">
        <v>52</v>
      </c>
      <c r="N32" s="25" t="s">
        <v>53</v>
      </c>
      <c r="O32" s="25" t="s">
        <v>54</v>
      </c>
      <c r="P32" s="25" t="s">
        <v>894</v>
      </c>
      <c r="Q32" s="19" t="s">
        <v>56</v>
      </c>
      <c r="R32" s="19" t="s">
        <v>57</v>
      </c>
    </row>
    <row r="33" spans="1:18" ht="356.25">
      <c r="B33" s="7"/>
      <c r="C33" s="9" t="s">
        <v>58</v>
      </c>
      <c r="D33" s="26" t="s">
        <v>59</v>
      </c>
      <c r="E33" s="26" t="s">
        <v>60</v>
      </c>
      <c r="F33" s="26" t="s">
        <v>61</v>
      </c>
      <c r="G33" s="27" t="s">
        <v>62</v>
      </c>
      <c r="H33" s="27" t="s">
        <v>63</v>
      </c>
      <c r="I33" s="26" t="s">
        <v>64</v>
      </c>
      <c r="J33" s="28" t="s">
        <v>65</v>
      </c>
      <c r="K33" s="28" t="s">
        <v>66</v>
      </c>
      <c r="L33" s="27" t="s">
        <v>67</v>
      </c>
      <c r="M33" s="27" t="s">
        <v>68</v>
      </c>
      <c r="N33" s="29" t="s">
        <v>69</v>
      </c>
      <c r="O33" s="30">
        <v>44511</v>
      </c>
      <c r="P33" s="28" t="s">
        <v>70</v>
      </c>
      <c r="Q33" s="26" t="s">
        <v>71</v>
      </c>
      <c r="R33" s="26" t="s">
        <v>72</v>
      </c>
    </row>
    <row r="34" spans="1:18" ht="199.5">
      <c r="B34" s="31" t="s">
        <v>7</v>
      </c>
      <c r="C34" s="9" t="s">
        <v>73</v>
      </c>
      <c r="D34" s="26" t="s">
        <v>74</v>
      </c>
      <c r="E34" s="26" t="s">
        <v>75</v>
      </c>
      <c r="F34" s="26" t="s">
        <v>76</v>
      </c>
      <c r="G34" s="27" t="s">
        <v>77</v>
      </c>
      <c r="H34" s="27" t="s">
        <v>63</v>
      </c>
      <c r="I34" s="26" t="s">
        <v>78</v>
      </c>
      <c r="J34" s="32" t="s">
        <v>79</v>
      </c>
      <c r="K34" s="33" t="s">
        <v>80</v>
      </c>
      <c r="L34" s="27" t="s">
        <v>67</v>
      </c>
      <c r="M34" s="27" t="s">
        <v>68</v>
      </c>
      <c r="N34" s="29" t="s">
        <v>69</v>
      </c>
      <c r="O34" s="30">
        <v>1505977</v>
      </c>
      <c r="P34" s="34"/>
      <c r="Q34" s="26" t="s">
        <v>81</v>
      </c>
      <c r="R34" s="26" t="s">
        <v>82</v>
      </c>
    </row>
    <row r="35" spans="1:18" ht="185.25">
      <c r="B35" s="35" t="s">
        <v>83</v>
      </c>
      <c r="C35" s="36" t="s">
        <v>84</v>
      </c>
      <c r="D35" s="26" t="s">
        <v>85</v>
      </c>
      <c r="E35" s="26" t="s">
        <v>86</v>
      </c>
      <c r="F35" s="26" t="s">
        <v>87</v>
      </c>
      <c r="G35" s="26" t="s">
        <v>88</v>
      </c>
      <c r="H35" s="26" t="s">
        <v>63</v>
      </c>
      <c r="I35" s="26" t="s">
        <v>89</v>
      </c>
      <c r="J35" s="26" t="s">
        <v>90</v>
      </c>
      <c r="K35" s="37" t="s">
        <v>91</v>
      </c>
      <c r="L35" s="26" t="s">
        <v>92</v>
      </c>
      <c r="M35" s="26" t="s">
        <v>93</v>
      </c>
      <c r="N35" s="26" t="s">
        <v>69</v>
      </c>
      <c r="O35" s="38">
        <v>0.9</v>
      </c>
      <c r="P35" s="28" t="s">
        <v>70</v>
      </c>
      <c r="Q35" s="26" t="s">
        <v>71</v>
      </c>
      <c r="R35" s="26" t="s">
        <v>94</v>
      </c>
    </row>
    <row r="36" spans="1:18" ht="156.75">
      <c r="A36" s="39" t="s">
        <v>58</v>
      </c>
      <c r="B36" s="40"/>
      <c r="C36" s="41" t="s">
        <v>95</v>
      </c>
      <c r="D36" s="26" t="s">
        <v>96</v>
      </c>
      <c r="E36" s="42" t="s">
        <v>97</v>
      </c>
      <c r="F36" s="26" t="s">
        <v>98</v>
      </c>
      <c r="G36" s="43" t="s">
        <v>88</v>
      </c>
      <c r="H36" s="43" t="s">
        <v>99</v>
      </c>
      <c r="I36" s="42" t="s">
        <v>100</v>
      </c>
      <c r="J36" s="44" t="s">
        <v>101</v>
      </c>
      <c r="K36" s="28" t="s">
        <v>102</v>
      </c>
      <c r="L36" s="26" t="s">
        <v>92</v>
      </c>
      <c r="M36" s="45" t="s">
        <v>93</v>
      </c>
      <c r="N36" s="26">
        <v>517</v>
      </c>
      <c r="O36" s="26">
        <v>7450</v>
      </c>
      <c r="P36" s="46" t="s">
        <v>103</v>
      </c>
      <c r="Q36" s="27" t="s">
        <v>104</v>
      </c>
      <c r="R36" s="26" t="s">
        <v>105</v>
      </c>
    </row>
    <row r="37" spans="1:18" ht="142.5">
      <c r="A37" s="47" t="s">
        <v>73</v>
      </c>
      <c r="B37" s="40"/>
      <c r="C37" s="41" t="s">
        <v>106</v>
      </c>
      <c r="D37" s="26" t="s">
        <v>107</v>
      </c>
      <c r="E37" s="26" t="s">
        <v>108</v>
      </c>
      <c r="F37" s="26" t="s">
        <v>109</v>
      </c>
      <c r="G37" s="43" t="s">
        <v>88</v>
      </c>
      <c r="H37" s="43" t="s">
        <v>99</v>
      </c>
      <c r="I37" s="26" t="s">
        <v>110</v>
      </c>
      <c r="J37" s="44" t="s">
        <v>111</v>
      </c>
      <c r="K37" s="28" t="s">
        <v>112</v>
      </c>
      <c r="L37" s="26" t="s">
        <v>92</v>
      </c>
      <c r="M37" s="48" t="s">
        <v>93</v>
      </c>
      <c r="N37" s="26">
        <v>925</v>
      </c>
      <c r="O37" s="49">
        <v>640</v>
      </c>
      <c r="P37" s="46" t="s">
        <v>113</v>
      </c>
      <c r="Q37" s="26" t="s">
        <v>114</v>
      </c>
      <c r="R37" s="26" t="s">
        <v>115</v>
      </c>
    </row>
    <row r="38" spans="1:18" ht="114">
      <c r="A38" s="47" t="s">
        <v>116</v>
      </c>
      <c r="B38" s="40"/>
      <c r="C38" s="41" t="s">
        <v>117</v>
      </c>
      <c r="D38" s="26" t="s">
        <v>118</v>
      </c>
      <c r="E38" s="26" t="s">
        <v>119</v>
      </c>
      <c r="F38" s="26" t="s">
        <v>120</v>
      </c>
      <c r="G38" s="43" t="s">
        <v>88</v>
      </c>
      <c r="H38" s="43" t="s">
        <v>99</v>
      </c>
      <c r="I38" s="42" t="s">
        <v>121</v>
      </c>
      <c r="J38" s="50" t="s">
        <v>122</v>
      </c>
      <c r="K38" s="50" t="s">
        <v>123</v>
      </c>
      <c r="L38" s="26" t="s">
        <v>92</v>
      </c>
      <c r="M38" s="48" t="s">
        <v>93</v>
      </c>
      <c r="N38" s="26">
        <v>10405</v>
      </c>
      <c r="O38" s="51">
        <v>5000</v>
      </c>
      <c r="P38" s="46" t="s">
        <v>124</v>
      </c>
      <c r="Q38" s="26" t="s">
        <v>125</v>
      </c>
      <c r="R38" s="26" t="s">
        <v>126</v>
      </c>
    </row>
    <row r="39" spans="1:18" ht="199.5">
      <c r="A39" s="47" t="s">
        <v>58</v>
      </c>
      <c r="B39" s="40"/>
      <c r="C39" s="41" t="s">
        <v>127</v>
      </c>
      <c r="D39" s="26" t="s">
        <v>128</v>
      </c>
      <c r="E39" s="26" t="s">
        <v>129</v>
      </c>
      <c r="F39" s="26" t="s">
        <v>130</v>
      </c>
      <c r="G39" s="43" t="s">
        <v>88</v>
      </c>
      <c r="H39" s="43" t="s">
        <v>99</v>
      </c>
      <c r="I39" s="42" t="s">
        <v>131</v>
      </c>
      <c r="J39" s="52" t="s">
        <v>132</v>
      </c>
      <c r="K39" s="52" t="s">
        <v>133</v>
      </c>
      <c r="L39" s="26" t="s">
        <v>92</v>
      </c>
      <c r="M39" s="48" t="s">
        <v>93</v>
      </c>
      <c r="N39" s="51">
        <v>9826</v>
      </c>
      <c r="O39" s="51">
        <v>8791</v>
      </c>
      <c r="P39" s="28" t="s">
        <v>134</v>
      </c>
      <c r="Q39" s="42" t="s">
        <v>104</v>
      </c>
      <c r="R39" s="26" t="s">
        <v>135</v>
      </c>
    </row>
    <row r="40" spans="1:18" ht="114">
      <c r="A40" s="47" t="s">
        <v>73</v>
      </c>
      <c r="B40" s="40"/>
      <c r="C40" s="41" t="s">
        <v>136</v>
      </c>
      <c r="D40" s="26" t="s">
        <v>137</v>
      </c>
      <c r="E40" s="26" t="s">
        <v>138</v>
      </c>
      <c r="F40" s="26" t="s">
        <v>139</v>
      </c>
      <c r="G40" s="43" t="s">
        <v>88</v>
      </c>
      <c r="H40" s="26" t="s">
        <v>99</v>
      </c>
      <c r="I40" s="42" t="s">
        <v>140</v>
      </c>
      <c r="J40" s="50" t="s">
        <v>141</v>
      </c>
      <c r="K40" s="50" t="s">
        <v>142</v>
      </c>
      <c r="L40" s="26" t="s">
        <v>92</v>
      </c>
      <c r="M40" s="53" t="s">
        <v>93</v>
      </c>
      <c r="N40" s="49">
        <v>1378450</v>
      </c>
      <c r="O40" s="51">
        <v>1190350</v>
      </c>
      <c r="P40" s="28" t="s">
        <v>143</v>
      </c>
      <c r="Q40" s="27" t="s">
        <v>144</v>
      </c>
      <c r="R40" s="26" t="s">
        <v>145</v>
      </c>
    </row>
    <row r="41" spans="1:18" ht="128.25">
      <c r="A41" s="47" t="s">
        <v>73</v>
      </c>
      <c r="B41" s="40"/>
      <c r="C41" s="41" t="s">
        <v>146</v>
      </c>
      <c r="D41" s="26" t="s">
        <v>147</v>
      </c>
      <c r="E41" s="26" t="s">
        <v>148</v>
      </c>
      <c r="F41" s="26" t="s">
        <v>149</v>
      </c>
      <c r="G41" s="43" t="s">
        <v>88</v>
      </c>
      <c r="H41" s="26" t="s">
        <v>99</v>
      </c>
      <c r="I41" s="42" t="s">
        <v>150</v>
      </c>
      <c r="J41" s="50" t="s">
        <v>141</v>
      </c>
      <c r="K41" s="50" t="s">
        <v>151</v>
      </c>
      <c r="L41" s="26" t="s">
        <v>92</v>
      </c>
      <c r="M41" s="53" t="s">
        <v>93</v>
      </c>
      <c r="N41" s="51">
        <v>26296</v>
      </c>
      <c r="O41" s="51">
        <v>26292</v>
      </c>
      <c r="P41" s="28" t="s">
        <v>152</v>
      </c>
      <c r="Q41" s="27" t="s">
        <v>144</v>
      </c>
      <c r="R41" s="26" t="s">
        <v>153</v>
      </c>
    </row>
    <row r="42" spans="1:18" ht="156.75">
      <c r="A42" s="47" t="s">
        <v>73</v>
      </c>
      <c r="B42" s="40"/>
      <c r="C42" s="41" t="s">
        <v>154</v>
      </c>
      <c r="D42" s="26" t="s">
        <v>155</v>
      </c>
      <c r="E42" s="26" t="s">
        <v>156</v>
      </c>
      <c r="F42" s="26" t="s">
        <v>157</v>
      </c>
      <c r="G42" s="43" t="s">
        <v>88</v>
      </c>
      <c r="H42" s="26" t="s">
        <v>99</v>
      </c>
      <c r="I42" s="42" t="s">
        <v>140</v>
      </c>
      <c r="J42" s="50" t="s">
        <v>141</v>
      </c>
      <c r="K42" s="50" t="s">
        <v>142</v>
      </c>
      <c r="L42" s="26" t="s">
        <v>92</v>
      </c>
      <c r="M42" s="53" t="s">
        <v>93</v>
      </c>
      <c r="N42" s="49">
        <v>4560</v>
      </c>
      <c r="O42" s="51">
        <v>4020</v>
      </c>
      <c r="P42" s="28" t="s">
        <v>152</v>
      </c>
      <c r="Q42" s="27" t="s">
        <v>144</v>
      </c>
      <c r="R42" s="26" t="s">
        <v>158</v>
      </c>
    </row>
    <row r="43" spans="1:18" ht="114">
      <c r="A43" s="47" t="s">
        <v>116</v>
      </c>
      <c r="B43" s="40"/>
      <c r="C43" s="41" t="s">
        <v>159</v>
      </c>
      <c r="D43" s="26" t="s">
        <v>160</v>
      </c>
      <c r="E43" s="26" t="s">
        <v>161</v>
      </c>
      <c r="F43" s="26" t="s">
        <v>162</v>
      </c>
      <c r="G43" s="43" t="s">
        <v>88</v>
      </c>
      <c r="H43" s="26" t="s">
        <v>99</v>
      </c>
      <c r="I43" s="26" t="s">
        <v>163</v>
      </c>
      <c r="J43" s="50" t="s">
        <v>164</v>
      </c>
      <c r="K43" s="50" t="s">
        <v>165</v>
      </c>
      <c r="L43" s="26" t="s">
        <v>92</v>
      </c>
      <c r="M43" s="53" t="s">
        <v>93</v>
      </c>
      <c r="N43" s="49">
        <v>7997</v>
      </c>
      <c r="O43" s="51">
        <v>6000</v>
      </c>
      <c r="P43" s="28" t="s">
        <v>166</v>
      </c>
      <c r="Q43" s="26" t="s">
        <v>167</v>
      </c>
      <c r="R43" s="26" t="s">
        <v>168</v>
      </c>
    </row>
    <row r="44" spans="1:18" ht="128.25">
      <c r="A44" s="47" t="s">
        <v>58</v>
      </c>
      <c r="B44" s="40"/>
      <c r="C44" s="41" t="s">
        <v>169</v>
      </c>
      <c r="D44" s="26" t="s">
        <v>170</v>
      </c>
      <c r="E44" s="26" t="s">
        <v>171</v>
      </c>
      <c r="F44" s="26" t="s">
        <v>172</v>
      </c>
      <c r="G44" s="26" t="s">
        <v>88</v>
      </c>
      <c r="H44" s="26" t="s">
        <v>99</v>
      </c>
      <c r="I44" s="26" t="s">
        <v>173</v>
      </c>
      <c r="J44" s="26" t="s">
        <v>174</v>
      </c>
      <c r="K44" s="26">
        <v>4</v>
      </c>
      <c r="L44" s="26" t="s">
        <v>175</v>
      </c>
      <c r="M44" s="26" t="s">
        <v>176</v>
      </c>
      <c r="N44" s="26">
        <v>2676</v>
      </c>
      <c r="O44" s="26">
        <v>2550</v>
      </c>
      <c r="P44" s="26">
        <v>573</v>
      </c>
      <c r="Q44" s="26" t="s">
        <v>177</v>
      </c>
      <c r="R44" s="26" t="s">
        <v>178</v>
      </c>
    </row>
    <row r="45" spans="1:18" ht="128.25">
      <c r="A45" s="47" t="s">
        <v>73</v>
      </c>
      <c r="B45" s="40"/>
      <c r="C45" s="41" t="s">
        <v>179</v>
      </c>
      <c r="D45" s="26" t="s">
        <v>180</v>
      </c>
      <c r="E45" s="26" t="s">
        <v>181</v>
      </c>
      <c r="F45" s="26" t="s">
        <v>182</v>
      </c>
      <c r="G45" s="26" t="s">
        <v>88</v>
      </c>
      <c r="H45" s="26" t="s">
        <v>99</v>
      </c>
      <c r="I45" s="26" t="s">
        <v>183</v>
      </c>
      <c r="J45" s="26" t="s">
        <v>184</v>
      </c>
      <c r="K45" s="26" t="s">
        <v>185</v>
      </c>
      <c r="L45" s="26" t="s">
        <v>92</v>
      </c>
      <c r="M45" s="26" t="s">
        <v>93</v>
      </c>
      <c r="N45" s="26" t="s">
        <v>69</v>
      </c>
      <c r="O45" s="26">
        <v>15000</v>
      </c>
      <c r="P45" s="26" t="s">
        <v>186</v>
      </c>
      <c r="Q45" s="26" t="s">
        <v>177</v>
      </c>
      <c r="R45" s="26" t="s">
        <v>178</v>
      </c>
    </row>
    <row r="46" spans="1:18" ht="128.25">
      <c r="A46" s="47" t="s">
        <v>73</v>
      </c>
      <c r="B46" s="40"/>
      <c r="C46" s="41" t="s">
        <v>187</v>
      </c>
      <c r="D46" s="26" t="s">
        <v>188</v>
      </c>
      <c r="E46" s="26" t="s">
        <v>189</v>
      </c>
      <c r="F46" s="26" t="s">
        <v>190</v>
      </c>
      <c r="G46" s="43" t="s">
        <v>88</v>
      </c>
      <c r="H46" s="26" t="s">
        <v>99</v>
      </c>
      <c r="I46" s="42" t="s">
        <v>191</v>
      </c>
      <c r="J46" s="50" t="s">
        <v>192</v>
      </c>
      <c r="K46" s="50" t="s">
        <v>193</v>
      </c>
      <c r="L46" s="26" t="s">
        <v>92</v>
      </c>
      <c r="M46" s="53" t="s">
        <v>93</v>
      </c>
      <c r="N46" s="49">
        <v>28995</v>
      </c>
      <c r="O46" s="51">
        <v>29000</v>
      </c>
      <c r="P46" s="28" t="s">
        <v>194</v>
      </c>
      <c r="Q46" s="27" t="s">
        <v>195</v>
      </c>
      <c r="R46" s="26" t="s">
        <v>196</v>
      </c>
    </row>
    <row r="47" spans="1:18" ht="171">
      <c r="A47" s="47" t="s">
        <v>58</v>
      </c>
      <c r="B47" s="40"/>
      <c r="C47" s="41" t="s">
        <v>197</v>
      </c>
      <c r="D47" s="26" t="s">
        <v>198</v>
      </c>
      <c r="E47" s="26" t="s">
        <v>199</v>
      </c>
      <c r="F47" s="26" t="s">
        <v>200</v>
      </c>
      <c r="G47" s="43" t="s">
        <v>88</v>
      </c>
      <c r="H47" s="26" t="s">
        <v>99</v>
      </c>
      <c r="I47" s="26" t="s">
        <v>201</v>
      </c>
      <c r="J47" s="50" t="s">
        <v>202</v>
      </c>
      <c r="K47" s="50">
        <v>4</v>
      </c>
      <c r="L47" s="26" t="s">
        <v>175</v>
      </c>
      <c r="M47" s="53" t="s">
        <v>176</v>
      </c>
      <c r="N47" s="26" t="s">
        <v>69</v>
      </c>
      <c r="O47" s="49">
        <v>1500</v>
      </c>
      <c r="P47" s="28">
        <v>382.5</v>
      </c>
      <c r="Q47" s="27" t="s">
        <v>104</v>
      </c>
      <c r="R47" s="26" t="s">
        <v>203</v>
      </c>
    </row>
    <row r="48" spans="1:18" ht="171">
      <c r="A48" s="47" t="s">
        <v>73</v>
      </c>
      <c r="B48" s="40"/>
      <c r="C48" s="41" t="s">
        <v>204</v>
      </c>
      <c r="D48" s="26" t="s">
        <v>205</v>
      </c>
      <c r="E48" s="26" t="s">
        <v>206</v>
      </c>
      <c r="F48" s="26" t="s">
        <v>207</v>
      </c>
      <c r="G48" s="43" t="s">
        <v>88</v>
      </c>
      <c r="H48" s="26" t="s">
        <v>99</v>
      </c>
      <c r="I48" s="42" t="s">
        <v>208</v>
      </c>
      <c r="J48" s="50" t="s">
        <v>209</v>
      </c>
      <c r="K48" s="50" t="s">
        <v>210</v>
      </c>
      <c r="L48" s="26" t="s">
        <v>92</v>
      </c>
      <c r="M48" s="53" t="s">
        <v>93</v>
      </c>
      <c r="N48" s="49">
        <v>203457</v>
      </c>
      <c r="O48" s="49">
        <v>224400</v>
      </c>
      <c r="P48" s="28" t="s">
        <v>211</v>
      </c>
      <c r="Q48" s="27" t="s">
        <v>104</v>
      </c>
      <c r="R48" s="26" t="s">
        <v>203</v>
      </c>
    </row>
    <row r="49" spans="1:18" ht="114">
      <c r="A49" s="47" t="s">
        <v>58</v>
      </c>
      <c r="B49" s="40"/>
      <c r="C49" s="41" t="s">
        <v>212</v>
      </c>
      <c r="D49" s="54" t="s">
        <v>213</v>
      </c>
      <c r="E49" s="54" t="s">
        <v>214</v>
      </c>
      <c r="F49" s="54" t="s">
        <v>215</v>
      </c>
      <c r="G49" s="55" t="s">
        <v>88</v>
      </c>
      <c r="H49" s="54" t="s">
        <v>99</v>
      </c>
      <c r="I49" s="54" t="s">
        <v>216</v>
      </c>
      <c r="J49" s="56" t="s">
        <v>217</v>
      </c>
      <c r="K49" s="56">
        <v>4</v>
      </c>
      <c r="L49" s="26" t="s">
        <v>175</v>
      </c>
      <c r="M49" s="57" t="s">
        <v>176</v>
      </c>
      <c r="N49" s="58" t="s">
        <v>69</v>
      </c>
      <c r="O49" s="58">
        <v>4500</v>
      </c>
      <c r="P49" s="59">
        <v>1270.5</v>
      </c>
      <c r="Q49" s="26" t="s">
        <v>218</v>
      </c>
      <c r="R49" s="26" t="s">
        <v>219</v>
      </c>
    </row>
    <row r="50" spans="1:18" ht="99.75">
      <c r="A50" s="47" t="s">
        <v>73</v>
      </c>
      <c r="B50" s="40"/>
      <c r="C50" s="41" t="s">
        <v>220</v>
      </c>
      <c r="D50" s="26" t="s">
        <v>221</v>
      </c>
      <c r="E50" s="26" t="s">
        <v>222</v>
      </c>
      <c r="F50" s="26" t="s">
        <v>223</v>
      </c>
      <c r="G50" s="43" t="s">
        <v>88</v>
      </c>
      <c r="H50" s="26" t="s">
        <v>99</v>
      </c>
      <c r="I50" s="26" t="s">
        <v>224</v>
      </c>
      <c r="J50" s="50" t="s">
        <v>225</v>
      </c>
      <c r="K50" s="50">
        <v>4</v>
      </c>
      <c r="L50" s="26" t="s">
        <v>175</v>
      </c>
      <c r="M50" s="53" t="s">
        <v>176</v>
      </c>
      <c r="N50" s="34"/>
      <c r="O50" s="49">
        <v>780</v>
      </c>
      <c r="P50" s="28">
        <v>219</v>
      </c>
      <c r="Q50" s="26" t="s">
        <v>226</v>
      </c>
      <c r="R50" s="26" t="s">
        <v>227</v>
      </c>
    </row>
    <row r="51" spans="1:18" ht="99.75">
      <c r="A51" s="47" t="s">
        <v>58</v>
      </c>
      <c r="B51" s="40"/>
      <c r="C51" s="41" t="s">
        <v>228</v>
      </c>
      <c r="D51" s="26" t="s">
        <v>229</v>
      </c>
      <c r="E51" s="26" t="s">
        <v>230</v>
      </c>
      <c r="F51" s="26" t="s">
        <v>231</v>
      </c>
      <c r="G51" s="43" t="s">
        <v>88</v>
      </c>
      <c r="H51" s="26" t="s">
        <v>99</v>
      </c>
      <c r="I51" s="42" t="s">
        <v>232</v>
      </c>
      <c r="J51" s="50" t="s">
        <v>233</v>
      </c>
      <c r="K51" s="50" t="s">
        <v>234</v>
      </c>
      <c r="L51" s="26" t="s">
        <v>92</v>
      </c>
      <c r="M51" s="53" t="s">
        <v>93</v>
      </c>
      <c r="N51" s="49">
        <v>2037</v>
      </c>
      <c r="O51" s="49">
        <v>2030</v>
      </c>
      <c r="P51" s="28" t="s">
        <v>143</v>
      </c>
      <c r="Q51" s="27" t="s">
        <v>235</v>
      </c>
      <c r="R51" s="26" t="s">
        <v>236</v>
      </c>
    </row>
    <row r="52" spans="1:18" ht="99.75">
      <c r="A52" s="60" t="s">
        <v>73</v>
      </c>
      <c r="B52" s="40"/>
      <c r="C52" s="41" t="s">
        <v>237</v>
      </c>
      <c r="D52" s="26" t="s">
        <v>238</v>
      </c>
      <c r="E52" s="26" t="s">
        <v>239</v>
      </c>
      <c r="F52" s="26" t="s">
        <v>240</v>
      </c>
      <c r="G52" s="43" t="s">
        <v>88</v>
      </c>
      <c r="H52" s="26" t="s">
        <v>99</v>
      </c>
      <c r="I52" s="42" t="s">
        <v>241</v>
      </c>
      <c r="J52" s="50" t="s">
        <v>242</v>
      </c>
      <c r="K52" s="50" t="s">
        <v>243</v>
      </c>
      <c r="L52" s="26" t="s">
        <v>92</v>
      </c>
      <c r="M52" s="53" t="s">
        <v>93</v>
      </c>
      <c r="N52" s="26" t="s">
        <v>69</v>
      </c>
      <c r="O52" s="49">
        <v>1188</v>
      </c>
      <c r="P52" s="28" t="s">
        <v>152</v>
      </c>
      <c r="Q52" s="27" t="s">
        <v>244</v>
      </c>
      <c r="R52" s="26" t="s">
        <v>236</v>
      </c>
    </row>
    <row r="53" spans="1:18" ht="99.75">
      <c r="A53" s="61" t="s">
        <v>58</v>
      </c>
      <c r="B53" s="62" t="s">
        <v>83</v>
      </c>
      <c r="C53" s="63" t="s">
        <v>245</v>
      </c>
      <c r="D53" s="26" t="s">
        <v>246</v>
      </c>
      <c r="E53" s="26" t="s">
        <v>247</v>
      </c>
      <c r="F53" s="26" t="s">
        <v>98</v>
      </c>
      <c r="G53" s="26" t="s">
        <v>88</v>
      </c>
      <c r="H53" s="26" t="s">
        <v>63</v>
      </c>
      <c r="I53" s="26" t="s">
        <v>248</v>
      </c>
      <c r="J53" s="50" t="s">
        <v>249</v>
      </c>
      <c r="K53" s="50" t="s">
        <v>250</v>
      </c>
      <c r="L53" s="26" t="s">
        <v>92</v>
      </c>
      <c r="M53" s="26" t="s">
        <v>93</v>
      </c>
      <c r="N53" s="26">
        <v>4431</v>
      </c>
      <c r="O53" s="26">
        <v>5000</v>
      </c>
      <c r="P53" s="28" t="s">
        <v>251</v>
      </c>
      <c r="Q53" s="26" t="s">
        <v>252</v>
      </c>
      <c r="R53" s="26" t="s">
        <v>253</v>
      </c>
    </row>
    <row r="54" spans="1:18" ht="199.5">
      <c r="A54" s="40" t="s">
        <v>73</v>
      </c>
      <c r="B54" s="40"/>
      <c r="C54" s="64" t="s">
        <v>254</v>
      </c>
      <c r="D54" s="26" t="s">
        <v>255</v>
      </c>
      <c r="E54" s="26" t="s">
        <v>256</v>
      </c>
      <c r="F54" s="26" t="s">
        <v>257</v>
      </c>
      <c r="G54" s="26" t="s">
        <v>88</v>
      </c>
      <c r="H54" s="26" t="s">
        <v>99</v>
      </c>
      <c r="I54" s="26" t="s">
        <v>258</v>
      </c>
      <c r="J54" s="50" t="s">
        <v>259</v>
      </c>
      <c r="K54" s="50" t="s">
        <v>260</v>
      </c>
      <c r="L54" s="26" t="s">
        <v>92</v>
      </c>
      <c r="M54" s="26" t="s">
        <v>93</v>
      </c>
      <c r="N54" s="26">
        <v>17</v>
      </c>
      <c r="O54" s="26">
        <v>7</v>
      </c>
      <c r="P54" s="46" t="s">
        <v>261</v>
      </c>
      <c r="Q54" s="26" t="s">
        <v>262</v>
      </c>
      <c r="R54" s="26" t="s">
        <v>263</v>
      </c>
    </row>
    <row r="55" spans="1:18" ht="128.25">
      <c r="A55" s="61" t="s">
        <v>73</v>
      </c>
      <c r="B55" s="65" t="s">
        <v>83</v>
      </c>
      <c r="C55" s="36" t="s">
        <v>264</v>
      </c>
      <c r="D55" s="26" t="s">
        <v>265</v>
      </c>
      <c r="E55" s="26" t="s">
        <v>266</v>
      </c>
      <c r="F55" s="26" t="s">
        <v>267</v>
      </c>
      <c r="G55" s="26" t="s">
        <v>88</v>
      </c>
      <c r="H55" s="26" t="s">
        <v>63</v>
      </c>
      <c r="I55" s="26" t="s">
        <v>268</v>
      </c>
      <c r="J55" s="66" t="s">
        <v>269</v>
      </c>
      <c r="K55" s="67" t="s">
        <v>270</v>
      </c>
      <c r="L55" s="26" t="s">
        <v>92</v>
      </c>
      <c r="M55" s="26" t="s">
        <v>93</v>
      </c>
      <c r="N55" s="68" t="s">
        <v>69</v>
      </c>
      <c r="O55" s="26">
        <v>1100</v>
      </c>
      <c r="P55" s="28" t="s">
        <v>271</v>
      </c>
      <c r="Q55" s="26" t="s">
        <v>272</v>
      </c>
      <c r="R55" s="26" t="s">
        <v>273</v>
      </c>
    </row>
    <row r="56" spans="1:18" ht="156.75">
      <c r="A56" s="39" t="s">
        <v>58</v>
      </c>
      <c r="B56" s="69"/>
      <c r="C56" s="41" t="s">
        <v>274</v>
      </c>
      <c r="D56" s="26" t="s">
        <v>275</v>
      </c>
      <c r="E56" s="26" t="s">
        <v>276</v>
      </c>
      <c r="F56" s="26" t="s">
        <v>277</v>
      </c>
      <c r="G56" s="26" t="s">
        <v>88</v>
      </c>
      <c r="H56" s="26" t="s">
        <v>99</v>
      </c>
      <c r="I56" s="26" t="s">
        <v>278</v>
      </c>
      <c r="J56" s="50" t="s">
        <v>279</v>
      </c>
      <c r="K56" s="50" t="s">
        <v>280</v>
      </c>
      <c r="L56" s="26" t="s">
        <v>92</v>
      </c>
      <c r="M56" s="26" t="s">
        <v>93</v>
      </c>
      <c r="N56" s="68" t="s">
        <v>69</v>
      </c>
      <c r="O56" s="26">
        <v>700</v>
      </c>
      <c r="P56" s="28" t="s">
        <v>281</v>
      </c>
      <c r="Q56" s="26" t="s">
        <v>282</v>
      </c>
      <c r="R56" s="26" t="s">
        <v>283</v>
      </c>
    </row>
    <row r="57" spans="1:18" ht="114">
      <c r="A57" s="60" t="s">
        <v>73</v>
      </c>
      <c r="B57" s="69"/>
      <c r="C57" s="41" t="s">
        <v>284</v>
      </c>
      <c r="D57" s="26" t="s">
        <v>285</v>
      </c>
      <c r="E57" s="26" t="s">
        <v>286</v>
      </c>
      <c r="F57" s="26" t="s">
        <v>287</v>
      </c>
      <c r="G57" s="26" t="s">
        <v>88</v>
      </c>
      <c r="H57" s="26" t="s">
        <v>99</v>
      </c>
      <c r="I57" s="26" t="s">
        <v>288</v>
      </c>
      <c r="J57" s="50" t="s">
        <v>289</v>
      </c>
      <c r="K57" s="50" t="s">
        <v>290</v>
      </c>
      <c r="L57" s="26" t="s">
        <v>92</v>
      </c>
      <c r="M57" s="26" t="s">
        <v>93</v>
      </c>
      <c r="N57" s="68" t="s">
        <v>69</v>
      </c>
      <c r="O57" s="26">
        <v>400</v>
      </c>
      <c r="P57" s="70" t="s">
        <v>291</v>
      </c>
      <c r="Q57" s="26" t="s">
        <v>292</v>
      </c>
      <c r="R57" s="26" t="s">
        <v>293</v>
      </c>
    </row>
    <row r="58" spans="1:18" ht="128.25">
      <c r="B58" s="62" t="s">
        <v>294</v>
      </c>
      <c r="C58" s="36" t="s">
        <v>295</v>
      </c>
      <c r="D58" s="26" t="s">
        <v>296</v>
      </c>
      <c r="E58" s="26" t="s">
        <v>297</v>
      </c>
      <c r="F58" s="26" t="s">
        <v>298</v>
      </c>
      <c r="G58" s="26" t="s">
        <v>88</v>
      </c>
      <c r="H58" s="26" t="s">
        <v>63</v>
      </c>
      <c r="I58" s="26" t="s">
        <v>299</v>
      </c>
      <c r="J58" s="50" t="s">
        <v>300</v>
      </c>
      <c r="K58" s="50" t="s">
        <v>301</v>
      </c>
      <c r="L58" s="26" t="s">
        <v>92</v>
      </c>
      <c r="M58" s="26" t="s">
        <v>93</v>
      </c>
      <c r="N58" s="71">
        <v>12</v>
      </c>
      <c r="O58" s="26">
        <v>12</v>
      </c>
      <c r="P58" s="70" t="s">
        <v>152</v>
      </c>
      <c r="Q58" s="26" t="s">
        <v>302</v>
      </c>
      <c r="R58" s="26" t="s">
        <v>303</v>
      </c>
    </row>
    <row r="59" spans="1:18" ht="128.25">
      <c r="A59" s="40" t="s">
        <v>58</v>
      </c>
      <c r="B59" s="40"/>
      <c r="C59" s="41" t="s">
        <v>304</v>
      </c>
      <c r="D59" s="26" t="s">
        <v>305</v>
      </c>
      <c r="E59" s="26" t="s">
        <v>306</v>
      </c>
      <c r="F59" s="27" t="s">
        <v>307</v>
      </c>
      <c r="G59" s="26" t="s">
        <v>88</v>
      </c>
      <c r="H59" s="26" t="s">
        <v>99</v>
      </c>
      <c r="I59" s="26" t="s">
        <v>308</v>
      </c>
      <c r="J59" s="50" t="s">
        <v>309</v>
      </c>
      <c r="K59" s="50">
        <v>4</v>
      </c>
      <c r="L59" s="26" t="s">
        <v>175</v>
      </c>
      <c r="M59" s="26" t="s">
        <v>176</v>
      </c>
      <c r="N59" s="68" t="s">
        <v>69</v>
      </c>
      <c r="O59" s="26">
        <v>990</v>
      </c>
      <c r="P59" s="28">
        <v>60.8</v>
      </c>
      <c r="Q59" s="26" t="s">
        <v>310</v>
      </c>
      <c r="R59" s="26" t="s">
        <v>311</v>
      </c>
    </row>
    <row r="60" spans="1:18" ht="171.75">
      <c r="A60" s="40" t="s">
        <v>73</v>
      </c>
      <c r="B60" s="40"/>
      <c r="C60" s="41" t="s">
        <v>312</v>
      </c>
      <c r="D60" s="72" t="s">
        <v>313</v>
      </c>
      <c r="E60" s="73" t="s">
        <v>314</v>
      </c>
      <c r="F60" s="74" t="s">
        <v>315</v>
      </c>
      <c r="G60" s="73" t="s">
        <v>88</v>
      </c>
      <c r="H60" s="73" t="s">
        <v>99</v>
      </c>
      <c r="I60" s="74" t="s">
        <v>316</v>
      </c>
      <c r="J60" s="75" t="s">
        <v>317</v>
      </c>
      <c r="K60" s="76" t="s">
        <v>318</v>
      </c>
      <c r="L60" s="74" t="s">
        <v>92</v>
      </c>
      <c r="M60" s="74" t="s">
        <v>93</v>
      </c>
      <c r="N60" s="77" t="s">
        <v>69</v>
      </c>
      <c r="O60" s="74">
        <v>1800</v>
      </c>
      <c r="P60" s="78" t="s">
        <v>319</v>
      </c>
      <c r="Q60" s="73" t="s">
        <v>320</v>
      </c>
      <c r="R60" s="73" t="s">
        <v>311</v>
      </c>
    </row>
    <row r="61" spans="1:18" ht="15.75">
      <c r="A61" s="79"/>
      <c r="B61" s="80"/>
    </row>
    <row r="62" spans="1:18" ht="15.75">
      <c r="D62" s="81"/>
      <c r="E62" s="81"/>
      <c r="F62" s="81"/>
      <c r="G62" s="81"/>
      <c r="H62" s="81"/>
    </row>
    <row r="63" spans="1:18" ht="15.75">
      <c r="D63" s="81"/>
      <c r="E63" s="81"/>
      <c r="F63" s="81"/>
      <c r="G63" s="81"/>
      <c r="H63" s="81"/>
    </row>
    <row r="64" spans="1:18" ht="15.75">
      <c r="D64" s="81"/>
      <c r="E64" s="81"/>
      <c r="F64" s="81"/>
      <c r="G64" s="81"/>
      <c r="H64" s="81"/>
    </row>
    <row r="65" spans="4:8" ht="15.75">
      <c r="D65" s="81"/>
      <c r="E65" s="81"/>
      <c r="F65" s="81"/>
      <c r="G65" s="81"/>
      <c r="H65" s="81"/>
    </row>
    <row r="66" spans="4:8" ht="15.75">
      <c r="D66" s="81"/>
      <c r="E66" s="81"/>
      <c r="F66" s="81"/>
      <c r="G66" s="81"/>
      <c r="H66" s="81"/>
    </row>
    <row r="67" spans="4:8" ht="15.75">
      <c r="D67" s="81"/>
      <c r="E67" s="81"/>
      <c r="F67" s="81"/>
      <c r="G67" s="81"/>
      <c r="H67" s="81"/>
    </row>
    <row r="68" spans="4:8" ht="15.75">
      <c r="D68" s="81"/>
      <c r="E68" s="81"/>
      <c r="F68" s="81"/>
      <c r="G68" s="81"/>
      <c r="H68" s="81"/>
    </row>
    <row r="69" spans="4:8" ht="15.75">
      <c r="D69" s="81"/>
      <c r="E69" s="81"/>
      <c r="F69" s="81"/>
      <c r="G69" s="81"/>
      <c r="H69" s="81"/>
    </row>
    <row r="70" spans="4:8" ht="15.75">
      <c r="D70" s="81"/>
      <c r="E70" s="81"/>
      <c r="F70" s="81"/>
      <c r="G70" s="81"/>
      <c r="H70" s="81"/>
    </row>
    <row r="71" spans="4:8" ht="15.75">
      <c r="D71" s="81"/>
      <c r="E71" s="81"/>
      <c r="F71" s="81"/>
      <c r="G71" s="81"/>
      <c r="H71" s="81"/>
    </row>
    <row r="72" spans="4:8" ht="15.75">
      <c r="D72" s="81"/>
      <c r="E72" s="81"/>
      <c r="F72" s="81"/>
      <c r="G72" s="81"/>
      <c r="H72" s="81"/>
    </row>
    <row r="73" spans="4:8" ht="15.75">
      <c r="D73" s="81"/>
      <c r="E73" s="81"/>
      <c r="F73" s="81"/>
      <c r="G73" s="81"/>
      <c r="H73" s="81"/>
    </row>
    <row r="74" spans="4:8" ht="15.75">
      <c r="D74" s="81"/>
      <c r="E74" s="81"/>
      <c r="F74" s="81"/>
      <c r="G74" s="81"/>
      <c r="H74" s="81"/>
    </row>
    <row r="75" spans="4:8" ht="15.75">
      <c r="D75" s="81"/>
      <c r="E75" s="81"/>
      <c r="F75" s="81"/>
      <c r="G75" s="81"/>
      <c r="H75" s="81"/>
    </row>
    <row r="76" spans="4:8" ht="15.75">
      <c r="D76" s="81"/>
      <c r="E76" s="81"/>
      <c r="F76" s="81"/>
      <c r="G76" s="81"/>
      <c r="H76" s="81"/>
    </row>
    <row r="77" spans="4:8" ht="15.75">
      <c r="D77" s="81"/>
      <c r="E77" s="81"/>
      <c r="F77" s="81"/>
      <c r="G77" s="81"/>
      <c r="H77" s="81"/>
    </row>
    <row r="78" spans="4:8" ht="15.75">
      <c r="D78" s="81"/>
      <c r="E78" s="81"/>
      <c r="F78" s="81"/>
      <c r="G78" s="81"/>
      <c r="H78" s="81"/>
    </row>
    <row r="79" spans="4:8" ht="15.75">
      <c r="D79" s="81"/>
      <c r="E79" s="81"/>
      <c r="F79" s="81"/>
      <c r="G79" s="81"/>
      <c r="H79" s="81"/>
    </row>
    <row r="80" spans="4:8" ht="15.75">
      <c r="D80" s="81"/>
      <c r="E80" s="81"/>
      <c r="F80" s="81"/>
      <c r="G80" s="81"/>
      <c r="H80" s="81"/>
    </row>
    <row r="81" spans="4:8" ht="15.75">
      <c r="D81" s="81"/>
      <c r="E81" s="81"/>
      <c r="F81" s="81"/>
      <c r="G81" s="81"/>
      <c r="H81" s="81"/>
    </row>
    <row r="82" spans="4:8" ht="15.75">
      <c r="D82" s="81"/>
      <c r="E82" s="81"/>
      <c r="F82" s="81"/>
      <c r="G82" s="81"/>
      <c r="H82" s="81"/>
    </row>
    <row r="83" spans="4:8" ht="15.75">
      <c r="D83" s="81"/>
      <c r="E83" s="81"/>
      <c r="F83" s="81"/>
      <c r="G83" s="81"/>
      <c r="H83" s="81"/>
    </row>
    <row r="84" spans="4:8" ht="15.75">
      <c r="D84" s="81"/>
      <c r="E84" s="81"/>
      <c r="F84" s="81"/>
      <c r="G84" s="81"/>
      <c r="H84" s="81"/>
    </row>
    <row r="85" spans="4:8" ht="15.75">
      <c r="D85" s="81"/>
      <c r="E85" s="81"/>
      <c r="F85" s="81"/>
      <c r="G85" s="81"/>
      <c r="H85" s="81"/>
    </row>
    <row r="86" spans="4:8" ht="15.75">
      <c r="D86" s="81"/>
      <c r="E86" s="81"/>
      <c r="F86" s="81"/>
      <c r="G86" s="81"/>
      <c r="H86" s="81"/>
    </row>
    <row r="87" spans="4:8" ht="15.75">
      <c r="D87" s="81"/>
      <c r="E87" s="81"/>
      <c r="F87" s="81"/>
      <c r="G87" s="81"/>
      <c r="H87" s="81"/>
    </row>
    <row r="88" spans="4:8" ht="15.75">
      <c r="D88" s="81"/>
      <c r="E88" s="81"/>
      <c r="F88" s="81"/>
      <c r="G88" s="81"/>
      <c r="H88" s="81"/>
    </row>
    <row r="89" spans="4:8" ht="15.75">
      <c r="D89" s="81"/>
      <c r="E89" s="81"/>
      <c r="F89" s="81"/>
      <c r="G89" s="81"/>
      <c r="H89" s="81"/>
    </row>
    <row r="90" spans="4:8" ht="15.75">
      <c r="D90" s="81"/>
      <c r="E90" s="81"/>
      <c r="F90" s="81"/>
      <c r="G90" s="81"/>
      <c r="H90" s="81"/>
    </row>
    <row r="91" spans="4:8" ht="15.75">
      <c r="D91" s="81"/>
      <c r="E91" s="81"/>
      <c r="F91" s="81"/>
      <c r="G91" s="81"/>
      <c r="H91" s="81"/>
    </row>
    <row r="92" spans="4:8" ht="15.75">
      <c r="D92" s="81"/>
      <c r="E92" s="81"/>
      <c r="F92" s="81"/>
      <c r="G92" s="81"/>
      <c r="H92" s="81"/>
    </row>
    <row r="93" spans="4:8" ht="15.75">
      <c r="D93" s="81"/>
      <c r="E93" s="81"/>
      <c r="F93" s="81"/>
      <c r="G93" s="81"/>
      <c r="H93" s="81"/>
    </row>
    <row r="94" spans="4:8" ht="15.75">
      <c r="D94" s="81"/>
      <c r="E94" s="81"/>
      <c r="F94" s="81"/>
      <c r="G94" s="81"/>
      <c r="H94" s="81"/>
    </row>
    <row r="95" spans="4:8" ht="15.75">
      <c r="D95" s="81"/>
      <c r="E95" s="81"/>
      <c r="F95" s="81"/>
      <c r="G95" s="81"/>
      <c r="H95" s="81"/>
    </row>
    <row r="96" spans="4:8" ht="15.75">
      <c r="D96" s="81"/>
      <c r="E96" s="81"/>
      <c r="F96" s="81"/>
      <c r="G96" s="81"/>
      <c r="H96" s="81"/>
    </row>
    <row r="97" spans="4:8" ht="15.75">
      <c r="D97" s="81"/>
      <c r="E97" s="81"/>
      <c r="F97" s="81"/>
      <c r="G97" s="81"/>
      <c r="H97" s="81"/>
    </row>
    <row r="98" spans="4:8" ht="15.75">
      <c r="D98" s="81"/>
      <c r="E98" s="81"/>
      <c r="F98" s="81"/>
      <c r="G98" s="81"/>
      <c r="H98" s="81"/>
    </row>
    <row r="99" spans="4:8" ht="15.75">
      <c r="D99" s="81"/>
      <c r="E99" s="81"/>
      <c r="F99" s="81"/>
      <c r="G99" s="81"/>
      <c r="H99" s="81"/>
    </row>
    <row r="100" spans="4:8" ht="15.75">
      <c r="D100" s="81"/>
      <c r="E100" s="81"/>
      <c r="F100" s="81"/>
      <c r="G100" s="81"/>
      <c r="H100" s="81"/>
    </row>
    <row r="101" spans="4:8" ht="15.75">
      <c r="D101" s="81"/>
      <c r="E101" s="81"/>
      <c r="F101" s="81"/>
      <c r="G101" s="81"/>
      <c r="H101" s="81"/>
    </row>
    <row r="102" spans="4:8" ht="15.75">
      <c r="D102" s="81"/>
      <c r="E102" s="81"/>
      <c r="F102" s="81"/>
      <c r="G102" s="81"/>
      <c r="H102" s="81"/>
    </row>
    <row r="103" spans="4:8" ht="15.75">
      <c r="D103" s="81"/>
      <c r="E103" s="81"/>
      <c r="F103" s="81"/>
      <c r="G103" s="81"/>
      <c r="H103" s="81"/>
    </row>
    <row r="104" spans="4:8" ht="15.75">
      <c r="D104" s="81"/>
      <c r="E104" s="81"/>
      <c r="F104" s="81"/>
      <c r="G104" s="81"/>
      <c r="H104" s="81"/>
    </row>
    <row r="105" spans="4:8" ht="15.75">
      <c r="D105" s="81"/>
      <c r="E105" s="81"/>
      <c r="F105" s="81"/>
      <c r="G105" s="81"/>
      <c r="H105" s="81"/>
    </row>
    <row r="106" spans="4:8" ht="15.75">
      <c r="D106" s="81"/>
      <c r="E106" s="81"/>
      <c r="F106" s="81"/>
      <c r="G106" s="81"/>
      <c r="H106" s="81"/>
    </row>
    <row r="107" spans="4:8" ht="15.75">
      <c r="D107" s="81"/>
      <c r="E107" s="81"/>
      <c r="F107" s="81"/>
      <c r="G107" s="81"/>
      <c r="H107" s="81"/>
    </row>
    <row r="108" spans="4:8" ht="15.75">
      <c r="D108" s="81"/>
      <c r="E108" s="81"/>
      <c r="F108" s="81"/>
      <c r="G108" s="81"/>
      <c r="H108" s="81"/>
    </row>
    <row r="109" spans="4:8" ht="15.75">
      <c r="D109" s="81"/>
      <c r="E109" s="81"/>
      <c r="F109" s="81"/>
      <c r="G109" s="81"/>
      <c r="H109" s="81"/>
    </row>
    <row r="110" spans="4:8" ht="15.75">
      <c r="D110" s="81"/>
      <c r="E110" s="81"/>
      <c r="F110" s="81"/>
      <c r="G110" s="81"/>
      <c r="H110" s="81"/>
    </row>
    <row r="111" spans="4:8" ht="15.75">
      <c r="D111" s="81"/>
      <c r="E111" s="81"/>
      <c r="F111" s="81"/>
      <c r="G111" s="81"/>
      <c r="H111" s="81"/>
    </row>
    <row r="112" spans="4:8" ht="15.75">
      <c r="D112" s="81"/>
      <c r="E112" s="81"/>
      <c r="F112" s="81"/>
      <c r="G112" s="81"/>
      <c r="H112" s="81"/>
    </row>
    <row r="113" spans="3:18" ht="15.75">
      <c r="D113" s="81"/>
      <c r="E113" s="81"/>
      <c r="F113" s="81"/>
      <c r="G113" s="81"/>
      <c r="H113" s="81"/>
    </row>
    <row r="114" spans="3:18" ht="15.75">
      <c r="D114" s="81"/>
      <c r="E114" s="81"/>
      <c r="F114" s="81"/>
      <c r="G114" s="81"/>
      <c r="H114" s="81"/>
    </row>
    <row r="115" spans="3:18" ht="15.75">
      <c r="D115" s="81"/>
      <c r="E115" s="81"/>
      <c r="F115" s="81"/>
      <c r="G115" s="81"/>
      <c r="H115" s="81"/>
    </row>
    <row r="116" spans="3:18" ht="15.75">
      <c r="D116" s="81"/>
      <c r="E116" s="81"/>
      <c r="F116" s="81"/>
      <c r="G116" s="81"/>
      <c r="H116" s="81"/>
    </row>
    <row r="117" spans="3:18" ht="15.75">
      <c r="D117" s="81"/>
      <c r="E117" s="81"/>
      <c r="F117" s="81"/>
      <c r="G117" s="81"/>
      <c r="H117" s="81"/>
    </row>
    <row r="118" spans="3:18" ht="15.75">
      <c r="D118" s="81"/>
      <c r="E118" s="81"/>
      <c r="F118" s="81"/>
      <c r="G118" s="81"/>
      <c r="H118" s="81"/>
    </row>
    <row r="119" spans="3:18" ht="15.75">
      <c r="D119" s="81"/>
      <c r="E119" s="81"/>
      <c r="F119" s="81"/>
      <c r="G119" s="81"/>
      <c r="H119" s="81"/>
    </row>
    <row r="120" spans="3:18" ht="15.75">
      <c r="D120" s="81"/>
      <c r="E120" s="81"/>
      <c r="F120" s="81"/>
      <c r="G120" s="81"/>
      <c r="H120" s="81"/>
    </row>
    <row r="121" spans="3:18" ht="15.75">
      <c r="D121" s="81"/>
      <c r="E121" s="81"/>
      <c r="F121" s="81"/>
      <c r="G121" s="81"/>
      <c r="H121" s="81"/>
    </row>
    <row r="122" spans="3:18" ht="15.75">
      <c r="D122" s="81"/>
      <c r="E122" s="81"/>
      <c r="F122" s="81"/>
      <c r="G122" s="81"/>
      <c r="H122" s="81"/>
    </row>
    <row r="123" spans="3:18" ht="15.75">
      <c r="D123" s="81"/>
      <c r="E123" s="81"/>
      <c r="F123" s="81"/>
      <c r="G123" s="81"/>
      <c r="H123" s="81"/>
    </row>
    <row r="124" spans="3:18" ht="15.75">
      <c r="D124" s="81"/>
      <c r="E124" s="81"/>
      <c r="F124" s="81"/>
      <c r="G124" s="81"/>
      <c r="H124" s="81"/>
    </row>
    <row r="125" spans="3:18" ht="15.75">
      <c r="D125" s="81"/>
      <c r="E125" s="81"/>
      <c r="F125" s="81"/>
      <c r="G125" s="81"/>
      <c r="H125" s="81"/>
    </row>
    <row r="126" spans="3:18" ht="15.75">
      <c r="D126" s="81"/>
      <c r="E126" s="81"/>
      <c r="F126" s="81"/>
      <c r="G126" s="81"/>
      <c r="H126" s="81"/>
    </row>
    <row r="127" spans="3:18" ht="15.75">
      <c r="C127" s="82" t="s">
        <v>321</v>
      </c>
      <c r="D127" s="197"/>
      <c r="E127" s="198"/>
      <c r="F127" s="198"/>
      <c r="G127" s="199"/>
      <c r="H127" s="11" t="s">
        <v>7</v>
      </c>
      <c r="I127" s="200" t="s">
        <v>322</v>
      </c>
      <c r="J127" s="186"/>
      <c r="K127" s="186"/>
      <c r="L127" s="186"/>
      <c r="M127" s="186"/>
      <c r="N127" s="186"/>
      <c r="O127" s="186"/>
      <c r="P127" s="186"/>
      <c r="Q127" s="186"/>
      <c r="R127" s="187"/>
    </row>
    <row r="128" spans="3:18" ht="15.75">
      <c r="C128" s="9" t="s">
        <v>323</v>
      </c>
      <c r="D128" s="194"/>
      <c r="E128" s="186"/>
      <c r="F128" s="186"/>
      <c r="G128" s="187"/>
      <c r="H128" s="11" t="s">
        <v>7</v>
      </c>
      <c r="I128" s="83" t="s">
        <v>324</v>
      </c>
      <c r="J128" s="84" t="s">
        <v>325</v>
      </c>
      <c r="K128" s="84" t="s">
        <v>326</v>
      </c>
      <c r="L128" s="84" t="s">
        <v>327</v>
      </c>
      <c r="M128" s="84" t="s">
        <v>328</v>
      </c>
      <c r="N128" s="84" t="s">
        <v>329</v>
      </c>
      <c r="O128" s="84" t="s">
        <v>330</v>
      </c>
      <c r="P128" s="84" t="s">
        <v>331</v>
      </c>
      <c r="Q128" s="84" t="s">
        <v>332</v>
      </c>
      <c r="R128" s="84" t="s">
        <v>333</v>
      </c>
    </row>
    <row r="129" spans="3:18" ht="15.75">
      <c r="C129" s="9" t="s">
        <v>334</v>
      </c>
      <c r="D129" s="194"/>
      <c r="E129" s="186"/>
      <c r="F129" s="186"/>
      <c r="G129" s="187"/>
      <c r="H129" s="11" t="s">
        <v>7</v>
      </c>
      <c r="I129" s="85"/>
      <c r="J129" s="85"/>
      <c r="K129" s="85"/>
      <c r="L129" s="85"/>
      <c r="M129" s="85"/>
      <c r="N129" s="85"/>
      <c r="O129" s="85"/>
      <c r="P129" s="85"/>
      <c r="Q129" s="85"/>
      <c r="R129" s="85"/>
    </row>
    <row r="130" spans="3:18" ht="15.75">
      <c r="C130" s="41" t="s">
        <v>335</v>
      </c>
      <c r="D130" s="201"/>
      <c r="E130" s="186"/>
      <c r="F130" s="186"/>
      <c r="G130" s="187"/>
      <c r="H130" s="81"/>
      <c r="I130" s="86"/>
      <c r="J130" s="86"/>
      <c r="K130" s="86"/>
      <c r="L130" s="86"/>
      <c r="M130" s="86"/>
      <c r="N130" s="86"/>
      <c r="O130" s="86"/>
      <c r="P130" s="86"/>
      <c r="Q130" s="86"/>
      <c r="R130" s="86"/>
    </row>
    <row r="131" spans="3:18" ht="15.75">
      <c r="C131" s="9" t="s">
        <v>336</v>
      </c>
      <c r="D131" s="202"/>
      <c r="E131" s="186"/>
      <c r="F131" s="186"/>
      <c r="G131" s="187"/>
      <c r="H131" s="11" t="s">
        <v>7</v>
      </c>
      <c r="I131" s="86"/>
      <c r="J131" s="86"/>
      <c r="K131" s="86"/>
      <c r="L131" s="86"/>
      <c r="M131" s="86"/>
      <c r="N131" s="86"/>
      <c r="O131" s="86"/>
      <c r="P131" s="86"/>
      <c r="Q131" s="86"/>
      <c r="R131" s="86"/>
    </row>
    <row r="132" spans="3:18" ht="31.5">
      <c r="C132" s="9" t="s">
        <v>337</v>
      </c>
      <c r="D132" s="194"/>
      <c r="E132" s="186"/>
      <c r="F132" s="186"/>
      <c r="G132" s="187"/>
      <c r="H132" s="81"/>
      <c r="I132" s="86"/>
      <c r="J132" s="86"/>
      <c r="K132" s="86"/>
      <c r="L132" s="86"/>
      <c r="M132" s="86"/>
      <c r="N132" s="86"/>
      <c r="O132" s="86"/>
      <c r="P132" s="86"/>
      <c r="Q132" s="86"/>
      <c r="R132" s="86"/>
    </row>
    <row r="133" spans="3:18" ht="31.5">
      <c r="C133" s="9" t="s">
        <v>338</v>
      </c>
      <c r="D133" s="195"/>
      <c r="E133" s="186"/>
      <c r="F133" s="186"/>
      <c r="G133" s="187"/>
      <c r="H133" s="81"/>
      <c r="I133" s="86"/>
      <c r="J133" s="86"/>
      <c r="K133" s="86"/>
      <c r="L133" s="86"/>
      <c r="M133" s="86"/>
      <c r="N133" s="86"/>
      <c r="O133" s="86"/>
      <c r="P133" s="86"/>
      <c r="Q133" s="86"/>
      <c r="R133" s="86"/>
    </row>
    <row r="134" spans="3:18" ht="15.75">
      <c r="D134" s="81"/>
      <c r="E134" s="81"/>
      <c r="F134" s="81"/>
      <c r="G134" s="81"/>
      <c r="H134" s="81"/>
    </row>
    <row r="135" spans="3:18" ht="15.75">
      <c r="D135" s="81"/>
      <c r="E135" s="81"/>
      <c r="F135" s="81"/>
      <c r="G135" s="81"/>
      <c r="H135" s="81"/>
    </row>
    <row r="136" spans="3:18" ht="15.75">
      <c r="D136" s="81"/>
      <c r="E136" s="81"/>
      <c r="F136" s="81"/>
      <c r="G136" s="81"/>
      <c r="H136" s="81"/>
    </row>
    <row r="137" spans="3:18" ht="15.75">
      <c r="D137" s="81"/>
      <c r="E137" s="81"/>
      <c r="F137" s="81"/>
      <c r="G137" s="81"/>
      <c r="H137" s="81"/>
    </row>
    <row r="138" spans="3:18" ht="15.75">
      <c r="D138" s="81"/>
      <c r="E138" s="81"/>
      <c r="F138" s="81"/>
      <c r="G138" s="81"/>
      <c r="H138" s="81"/>
    </row>
    <row r="139" spans="3:18" ht="15.75">
      <c r="D139" s="81"/>
      <c r="E139" s="81"/>
      <c r="F139" s="81"/>
      <c r="G139" s="81"/>
      <c r="H139" s="81"/>
    </row>
    <row r="140" spans="3:18" ht="15.75">
      <c r="D140" s="81"/>
      <c r="E140" s="81"/>
      <c r="F140" s="81"/>
      <c r="G140" s="81"/>
      <c r="H140" s="81"/>
    </row>
    <row r="141" spans="3:18" ht="15.75">
      <c r="D141" s="81"/>
      <c r="E141" s="81"/>
      <c r="F141" s="81"/>
      <c r="G141" s="81"/>
      <c r="H141" s="81"/>
    </row>
    <row r="142" spans="3:18" ht="15.75">
      <c r="D142" s="81"/>
      <c r="E142" s="81"/>
      <c r="F142" s="81"/>
      <c r="G142" s="81"/>
      <c r="H142" s="81"/>
    </row>
    <row r="143" spans="3:18" ht="15.75">
      <c r="D143" s="81"/>
      <c r="E143" s="81"/>
      <c r="F143" s="81"/>
      <c r="G143" s="81"/>
      <c r="H143" s="81"/>
    </row>
    <row r="144" spans="3:18" ht="15.75">
      <c r="D144" s="81"/>
      <c r="E144" s="81"/>
      <c r="F144" s="81"/>
      <c r="G144" s="81"/>
      <c r="H144" s="81"/>
    </row>
    <row r="145" spans="4:8" ht="15.75">
      <c r="D145" s="81"/>
      <c r="E145" s="81"/>
      <c r="F145" s="81"/>
      <c r="G145" s="81"/>
      <c r="H145" s="81"/>
    </row>
    <row r="146" spans="4:8" ht="15.75">
      <c r="D146" s="81"/>
      <c r="E146" s="81"/>
      <c r="F146" s="81"/>
      <c r="G146" s="81"/>
      <c r="H146" s="81"/>
    </row>
    <row r="147" spans="4:8" ht="15.75">
      <c r="D147" s="81"/>
      <c r="E147" s="81"/>
      <c r="F147" s="81"/>
      <c r="G147" s="81"/>
      <c r="H147" s="81"/>
    </row>
    <row r="148" spans="4:8" ht="15.75">
      <c r="D148" s="81"/>
      <c r="E148" s="81"/>
      <c r="F148" s="81"/>
      <c r="G148" s="81"/>
      <c r="H148" s="81"/>
    </row>
    <row r="149" spans="4:8" ht="15.75">
      <c r="D149" s="81"/>
      <c r="E149" s="81"/>
      <c r="F149" s="81"/>
      <c r="G149" s="81"/>
      <c r="H149" s="81"/>
    </row>
    <row r="150" spans="4:8" ht="15.75">
      <c r="D150" s="81"/>
      <c r="E150" s="81"/>
      <c r="F150" s="81"/>
      <c r="G150" s="81"/>
      <c r="H150" s="81"/>
    </row>
    <row r="151" spans="4:8" ht="15.75">
      <c r="D151" s="81"/>
      <c r="E151" s="81"/>
      <c r="F151" s="81"/>
      <c r="G151" s="81"/>
      <c r="H151" s="81"/>
    </row>
    <row r="152" spans="4:8" ht="15.75">
      <c r="D152" s="81"/>
      <c r="E152" s="81"/>
      <c r="F152" s="81"/>
      <c r="G152" s="81"/>
      <c r="H152" s="81"/>
    </row>
    <row r="153" spans="4:8" ht="15.75">
      <c r="D153" s="81"/>
      <c r="E153" s="81"/>
      <c r="F153" s="81"/>
      <c r="G153" s="81"/>
      <c r="H153" s="81"/>
    </row>
    <row r="154" spans="4:8" ht="15.75">
      <c r="D154" s="81"/>
      <c r="E154" s="81"/>
      <c r="F154" s="81"/>
      <c r="G154" s="81"/>
      <c r="H154" s="81"/>
    </row>
    <row r="155" spans="4:8" ht="15.75">
      <c r="D155" s="81"/>
      <c r="E155" s="81"/>
      <c r="F155" s="81"/>
      <c r="G155" s="81"/>
      <c r="H155" s="81"/>
    </row>
    <row r="156" spans="4:8" ht="15.75">
      <c r="D156" s="81"/>
      <c r="E156" s="81"/>
      <c r="F156" s="81"/>
      <c r="G156" s="81"/>
      <c r="H156" s="81"/>
    </row>
    <row r="157" spans="4:8" ht="15.75">
      <c r="D157" s="81"/>
      <c r="E157" s="81"/>
      <c r="F157" s="81"/>
      <c r="G157" s="81"/>
      <c r="H157" s="81"/>
    </row>
    <row r="158" spans="4:8" ht="15.75">
      <c r="D158" s="81"/>
      <c r="E158" s="81"/>
      <c r="F158" s="81"/>
      <c r="G158" s="81"/>
      <c r="H158" s="81"/>
    </row>
    <row r="159" spans="4:8" ht="15.75">
      <c r="D159" s="81"/>
      <c r="E159" s="81"/>
      <c r="F159" s="81"/>
      <c r="G159" s="81"/>
      <c r="H159" s="81"/>
    </row>
    <row r="160" spans="4:8" ht="15.75">
      <c r="D160" s="81"/>
      <c r="E160" s="81"/>
      <c r="F160" s="81"/>
      <c r="G160" s="81"/>
      <c r="H160" s="81"/>
    </row>
    <row r="161" spans="4:8" ht="15.75">
      <c r="D161" s="81"/>
      <c r="E161" s="81"/>
      <c r="F161" s="81"/>
      <c r="G161" s="81"/>
      <c r="H161" s="81"/>
    </row>
    <row r="162" spans="4:8" ht="15.75">
      <c r="D162" s="81"/>
      <c r="E162" s="81"/>
      <c r="F162" s="81"/>
      <c r="G162" s="81"/>
      <c r="H162" s="81"/>
    </row>
    <row r="163" spans="4:8" ht="15.75">
      <c r="D163" s="81"/>
      <c r="E163" s="81"/>
      <c r="F163" s="81"/>
      <c r="G163" s="81"/>
      <c r="H163" s="81"/>
    </row>
    <row r="164" spans="4:8" ht="15.75">
      <c r="D164" s="81"/>
      <c r="E164" s="81"/>
      <c r="F164" s="81"/>
      <c r="G164" s="81"/>
      <c r="H164" s="81"/>
    </row>
    <row r="165" spans="4:8" ht="15.75">
      <c r="D165" s="81"/>
      <c r="E165" s="81"/>
      <c r="F165" s="81"/>
      <c r="G165" s="81"/>
      <c r="H165" s="81"/>
    </row>
    <row r="166" spans="4:8" ht="15.75">
      <c r="D166" s="81"/>
      <c r="E166" s="81"/>
      <c r="F166" s="81"/>
      <c r="G166" s="81"/>
      <c r="H166" s="81"/>
    </row>
    <row r="167" spans="4:8" ht="15.75">
      <c r="D167" s="81"/>
      <c r="E167" s="81"/>
      <c r="F167" s="81"/>
      <c r="G167" s="81"/>
      <c r="H167" s="81"/>
    </row>
    <row r="168" spans="4:8" ht="15.75">
      <c r="D168" s="81"/>
      <c r="E168" s="81"/>
      <c r="F168" s="81"/>
      <c r="G168" s="81"/>
      <c r="H168" s="81"/>
    </row>
    <row r="169" spans="4:8" ht="15.75">
      <c r="D169" s="81"/>
      <c r="E169" s="81"/>
      <c r="F169" s="81"/>
      <c r="G169" s="81"/>
      <c r="H169" s="81"/>
    </row>
    <row r="170" spans="4:8" ht="15.75">
      <c r="D170" s="81"/>
      <c r="E170" s="81"/>
      <c r="F170" s="81"/>
      <c r="G170" s="81"/>
      <c r="H170" s="81"/>
    </row>
    <row r="171" spans="4:8" ht="15.75">
      <c r="D171" s="81"/>
      <c r="E171" s="81"/>
      <c r="F171" s="81"/>
      <c r="G171" s="81"/>
      <c r="H171" s="81"/>
    </row>
    <row r="172" spans="4:8" ht="15.75">
      <c r="D172" s="81"/>
      <c r="E172" s="81"/>
      <c r="F172" s="81"/>
      <c r="G172" s="81"/>
      <c r="H172" s="81"/>
    </row>
    <row r="173" spans="4:8" ht="15.75">
      <c r="D173" s="81"/>
      <c r="E173" s="81"/>
      <c r="F173" s="81"/>
      <c r="G173" s="81"/>
      <c r="H173" s="81"/>
    </row>
    <row r="174" spans="4:8" ht="15.75">
      <c r="D174" s="81"/>
      <c r="E174" s="81"/>
      <c r="F174" s="81"/>
      <c r="G174" s="81"/>
      <c r="H174" s="81"/>
    </row>
    <row r="175" spans="4:8" ht="15.75">
      <c r="D175" s="81"/>
      <c r="E175" s="81"/>
      <c r="F175" s="81"/>
      <c r="G175" s="81"/>
      <c r="H175" s="81"/>
    </row>
    <row r="176" spans="4:8" ht="15.75">
      <c r="D176" s="81"/>
      <c r="E176" s="81"/>
      <c r="F176" s="81"/>
      <c r="G176" s="81"/>
      <c r="H176" s="81"/>
    </row>
    <row r="177" spans="4:8" ht="15.75">
      <c r="D177" s="81"/>
      <c r="E177" s="81"/>
      <c r="F177" s="81"/>
      <c r="G177" s="81"/>
      <c r="H177" s="81"/>
    </row>
    <row r="178" spans="4:8" ht="15.75">
      <c r="D178" s="81"/>
      <c r="E178" s="81"/>
      <c r="F178" s="81"/>
      <c r="G178" s="81"/>
      <c r="H178" s="81"/>
    </row>
    <row r="179" spans="4:8" ht="15.75">
      <c r="D179" s="81"/>
      <c r="E179" s="81"/>
      <c r="F179" s="81"/>
      <c r="G179" s="81"/>
      <c r="H179" s="81"/>
    </row>
    <row r="180" spans="4:8" ht="15.75">
      <c r="D180" s="81"/>
      <c r="E180" s="81"/>
      <c r="F180" s="81"/>
      <c r="G180" s="81"/>
      <c r="H180" s="81"/>
    </row>
    <row r="181" spans="4:8" ht="15.75">
      <c r="D181" s="81"/>
      <c r="E181" s="81"/>
      <c r="F181" s="81"/>
      <c r="G181" s="81"/>
      <c r="H181" s="81"/>
    </row>
    <row r="182" spans="4:8" ht="15.75">
      <c r="D182" s="81"/>
      <c r="E182" s="81"/>
      <c r="F182" s="81"/>
      <c r="G182" s="81"/>
      <c r="H182" s="81"/>
    </row>
    <row r="183" spans="4:8" ht="15.75">
      <c r="D183" s="81"/>
      <c r="E183" s="81"/>
      <c r="F183" s="81"/>
      <c r="G183" s="81"/>
      <c r="H183" s="81"/>
    </row>
    <row r="184" spans="4:8" ht="15.75">
      <c r="D184" s="81"/>
      <c r="E184" s="81"/>
      <c r="F184" s="81"/>
      <c r="G184" s="81"/>
      <c r="H184" s="81"/>
    </row>
    <row r="185" spans="4:8" ht="15.75">
      <c r="D185" s="81"/>
      <c r="E185" s="81"/>
      <c r="F185" s="81"/>
      <c r="G185" s="81"/>
      <c r="H185" s="81"/>
    </row>
    <row r="186" spans="4:8" ht="15.75">
      <c r="D186" s="81"/>
      <c r="E186" s="81"/>
      <c r="F186" s="81"/>
      <c r="G186" s="81"/>
      <c r="H186" s="81"/>
    </row>
    <row r="187" spans="4:8" ht="15.75">
      <c r="D187" s="81"/>
      <c r="E187" s="81"/>
      <c r="F187" s="81"/>
      <c r="G187" s="81"/>
      <c r="H187" s="81"/>
    </row>
    <row r="188" spans="4:8" ht="15.75">
      <c r="D188" s="81"/>
      <c r="E188" s="81"/>
      <c r="F188" s="81"/>
      <c r="G188" s="81"/>
      <c r="H188" s="81"/>
    </row>
    <row r="189" spans="4:8" ht="15.75">
      <c r="D189" s="81"/>
      <c r="E189" s="81"/>
      <c r="F189" s="81"/>
      <c r="G189" s="81"/>
      <c r="H189" s="81"/>
    </row>
    <row r="190" spans="4:8" ht="15.75">
      <c r="D190" s="81"/>
      <c r="E190" s="81"/>
      <c r="F190" s="81"/>
      <c r="G190" s="81"/>
      <c r="H190" s="81"/>
    </row>
    <row r="191" spans="4:8" ht="15.75">
      <c r="D191" s="81"/>
      <c r="E191" s="81"/>
      <c r="F191" s="81"/>
      <c r="G191" s="81"/>
      <c r="H191" s="81"/>
    </row>
    <row r="192" spans="4:8" ht="15.75">
      <c r="D192" s="81"/>
      <c r="E192" s="81"/>
      <c r="F192" s="81"/>
      <c r="G192" s="81"/>
      <c r="H192" s="81"/>
    </row>
    <row r="193" spans="4:8" ht="15.75">
      <c r="D193" s="81"/>
      <c r="E193" s="81"/>
      <c r="F193" s="81"/>
      <c r="G193" s="81"/>
      <c r="H193" s="81"/>
    </row>
    <row r="194" spans="4:8" ht="15.75">
      <c r="D194" s="81"/>
      <c r="E194" s="81"/>
      <c r="F194" s="81"/>
      <c r="G194" s="81"/>
      <c r="H194" s="81"/>
    </row>
    <row r="195" spans="4:8" ht="15.75">
      <c r="D195" s="81"/>
      <c r="E195" s="81"/>
      <c r="F195" s="81"/>
      <c r="G195" s="81"/>
      <c r="H195" s="81"/>
    </row>
    <row r="196" spans="4:8" ht="15.75">
      <c r="D196" s="81"/>
      <c r="E196" s="81"/>
      <c r="F196" s="81"/>
      <c r="G196" s="81"/>
      <c r="H196" s="81"/>
    </row>
    <row r="197" spans="4:8" ht="15.75">
      <c r="D197" s="81"/>
      <c r="E197" s="81"/>
      <c r="F197" s="81"/>
      <c r="G197" s="81"/>
      <c r="H197" s="81"/>
    </row>
    <row r="198" spans="4:8" ht="15.75">
      <c r="D198" s="81"/>
      <c r="E198" s="81"/>
      <c r="F198" s="81"/>
      <c r="G198" s="81"/>
      <c r="H198" s="81"/>
    </row>
    <row r="199" spans="4:8" ht="15.75">
      <c r="D199" s="81"/>
      <c r="E199" s="81"/>
      <c r="F199" s="81"/>
      <c r="G199" s="81"/>
      <c r="H199" s="81"/>
    </row>
    <row r="200" spans="4:8" ht="15.75">
      <c r="D200" s="81"/>
      <c r="E200" s="81"/>
      <c r="F200" s="81"/>
      <c r="G200" s="81"/>
      <c r="H200" s="81"/>
    </row>
    <row r="201" spans="4:8" ht="15.75">
      <c r="D201" s="81"/>
      <c r="E201" s="81"/>
      <c r="F201" s="81"/>
      <c r="G201" s="81"/>
      <c r="H201" s="81"/>
    </row>
    <row r="202" spans="4:8" ht="15.75">
      <c r="D202" s="81"/>
      <c r="E202" s="81"/>
      <c r="F202" s="81"/>
      <c r="G202" s="81"/>
      <c r="H202" s="81"/>
    </row>
    <row r="203" spans="4:8" ht="15.75">
      <c r="D203" s="81"/>
      <c r="E203" s="81"/>
      <c r="F203" s="81"/>
      <c r="G203" s="81"/>
      <c r="H203" s="81"/>
    </row>
    <row r="204" spans="4:8" ht="15.75">
      <c r="D204" s="81"/>
      <c r="E204" s="81"/>
      <c r="F204" s="81"/>
      <c r="G204" s="81"/>
      <c r="H204" s="81"/>
    </row>
    <row r="205" spans="4:8" ht="15.75">
      <c r="D205" s="81"/>
      <c r="E205" s="81"/>
      <c r="F205" s="81"/>
      <c r="G205" s="81"/>
      <c r="H205" s="81"/>
    </row>
    <row r="206" spans="4:8" ht="15.75">
      <c r="D206" s="81"/>
      <c r="E206" s="81"/>
      <c r="F206" s="81"/>
      <c r="G206" s="81"/>
      <c r="H206" s="81"/>
    </row>
    <row r="207" spans="4:8" ht="15.75">
      <c r="D207" s="81"/>
      <c r="E207" s="81"/>
      <c r="F207" s="81"/>
      <c r="G207" s="81"/>
      <c r="H207" s="81"/>
    </row>
    <row r="208" spans="4:8" ht="15.75">
      <c r="D208" s="81"/>
      <c r="E208" s="81"/>
      <c r="F208" s="81"/>
      <c r="G208" s="81"/>
      <c r="H208" s="81"/>
    </row>
    <row r="209" spans="4:8" ht="15.75">
      <c r="D209" s="81"/>
      <c r="E209" s="81"/>
      <c r="F209" s="81"/>
      <c r="G209" s="81"/>
      <c r="H209" s="81"/>
    </row>
    <row r="210" spans="4:8" ht="15.75">
      <c r="D210" s="81"/>
      <c r="E210" s="81"/>
      <c r="F210" s="81"/>
      <c r="G210" s="81"/>
      <c r="H210" s="81"/>
    </row>
    <row r="211" spans="4:8" ht="15.75">
      <c r="D211" s="81"/>
      <c r="E211" s="81"/>
      <c r="F211" s="81"/>
      <c r="G211" s="81"/>
      <c r="H211" s="81"/>
    </row>
    <row r="212" spans="4:8" ht="15.75">
      <c r="D212" s="81"/>
      <c r="E212" s="81"/>
      <c r="F212" s="81"/>
      <c r="G212" s="81"/>
      <c r="H212" s="81"/>
    </row>
    <row r="213" spans="4:8" ht="15.75">
      <c r="D213" s="81"/>
      <c r="E213" s="81"/>
      <c r="F213" s="81"/>
      <c r="G213" s="81"/>
      <c r="H213" s="81"/>
    </row>
    <row r="214" spans="4:8" ht="15.75">
      <c r="D214" s="81"/>
      <c r="E214" s="81"/>
      <c r="F214" s="81"/>
      <c r="G214" s="81"/>
      <c r="H214" s="81"/>
    </row>
    <row r="215" spans="4:8" ht="15.75">
      <c r="D215" s="81"/>
      <c r="E215" s="81"/>
      <c r="F215" s="81"/>
      <c r="G215" s="81"/>
      <c r="H215" s="81"/>
    </row>
    <row r="216" spans="4:8" ht="15.75">
      <c r="D216" s="81"/>
      <c r="E216" s="81"/>
      <c r="F216" s="81"/>
      <c r="G216" s="81"/>
      <c r="H216" s="81"/>
    </row>
    <row r="217" spans="4:8" ht="15.75">
      <c r="D217" s="81"/>
      <c r="E217" s="81"/>
      <c r="F217" s="81"/>
      <c r="G217" s="81"/>
      <c r="H217" s="81"/>
    </row>
    <row r="218" spans="4:8" ht="15.75">
      <c r="D218" s="81"/>
      <c r="E218" s="81"/>
      <c r="F218" s="81"/>
      <c r="G218" s="81"/>
      <c r="H218" s="81"/>
    </row>
    <row r="219" spans="4:8" ht="15.75">
      <c r="D219" s="81"/>
      <c r="E219" s="81"/>
      <c r="F219" s="81"/>
      <c r="G219" s="81"/>
      <c r="H219" s="81"/>
    </row>
    <row r="220" spans="4:8" ht="15.75">
      <c r="D220" s="81"/>
      <c r="E220" s="81"/>
      <c r="F220" s="81"/>
      <c r="G220" s="81"/>
      <c r="H220" s="81"/>
    </row>
    <row r="221" spans="4:8" ht="15.75">
      <c r="D221" s="81"/>
      <c r="E221" s="81"/>
      <c r="F221" s="81"/>
      <c r="G221" s="81"/>
      <c r="H221" s="81"/>
    </row>
    <row r="222" spans="4:8" ht="15.75">
      <c r="D222" s="81"/>
      <c r="E222" s="81"/>
      <c r="F222" s="81"/>
      <c r="G222" s="81"/>
      <c r="H222" s="81"/>
    </row>
    <row r="223" spans="4:8" ht="15.75">
      <c r="D223" s="81"/>
      <c r="E223" s="81"/>
      <c r="F223" s="81"/>
      <c r="G223" s="81"/>
      <c r="H223" s="81"/>
    </row>
    <row r="224" spans="4:8" ht="15.75">
      <c r="D224" s="81"/>
      <c r="E224" s="81"/>
      <c r="F224" s="81"/>
      <c r="G224" s="81"/>
      <c r="H224" s="81"/>
    </row>
    <row r="225" spans="4:8" ht="15.75">
      <c r="D225" s="81"/>
      <c r="E225" s="81"/>
      <c r="F225" s="81"/>
      <c r="G225" s="81"/>
      <c r="H225" s="81"/>
    </row>
    <row r="226" spans="4:8" ht="15.75">
      <c r="D226" s="81"/>
      <c r="E226" s="81"/>
      <c r="F226" s="81"/>
      <c r="G226" s="81"/>
      <c r="H226" s="81"/>
    </row>
    <row r="227" spans="4:8" ht="15.75">
      <c r="D227" s="81"/>
      <c r="E227" s="81"/>
      <c r="F227" s="81"/>
      <c r="G227" s="81"/>
      <c r="H227" s="81"/>
    </row>
    <row r="228" spans="4:8" ht="15.75">
      <c r="D228" s="81"/>
      <c r="E228" s="81"/>
      <c r="F228" s="81"/>
      <c r="G228" s="81"/>
      <c r="H228" s="81"/>
    </row>
    <row r="229" spans="4:8" ht="15.75">
      <c r="D229" s="81"/>
      <c r="E229" s="81"/>
      <c r="F229" s="81"/>
      <c r="G229" s="81"/>
      <c r="H229" s="81"/>
    </row>
    <row r="230" spans="4:8" ht="15.75">
      <c r="D230" s="81"/>
      <c r="E230" s="81"/>
      <c r="F230" s="81"/>
      <c r="G230" s="81"/>
      <c r="H230" s="81"/>
    </row>
    <row r="231" spans="4:8" ht="15.75">
      <c r="D231" s="81"/>
      <c r="E231" s="81"/>
      <c r="F231" s="81"/>
      <c r="G231" s="81"/>
      <c r="H231" s="81"/>
    </row>
    <row r="232" spans="4:8" ht="15.75">
      <c r="D232" s="81"/>
      <c r="E232" s="81"/>
      <c r="F232" s="81"/>
      <c r="G232" s="81"/>
      <c r="H232" s="81"/>
    </row>
    <row r="233" spans="4:8" ht="15.75">
      <c r="D233" s="81"/>
      <c r="E233" s="81"/>
      <c r="F233" s="81"/>
      <c r="G233" s="81"/>
      <c r="H233" s="81"/>
    </row>
    <row r="234" spans="4:8" ht="15.75">
      <c r="D234" s="81"/>
      <c r="E234" s="81"/>
      <c r="F234" s="81"/>
      <c r="G234" s="81"/>
      <c r="H234" s="81"/>
    </row>
    <row r="235" spans="4:8" ht="15.75">
      <c r="D235" s="81"/>
      <c r="E235" s="81"/>
      <c r="F235" s="81"/>
      <c r="G235" s="81"/>
      <c r="H235" s="81"/>
    </row>
    <row r="236" spans="4:8" ht="15.75">
      <c r="D236" s="81"/>
      <c r="E236" s="81"/>
      <c r="F236" s="81"/>
      <c r="G236" s="81"/>
      <c r="H236" s="81"/>
    </row>
    <row r="237" spans="4:8" ht="15.75">
      <c r="D237" s="81"/>
      <c r="E237" s="81"/>
      <c r="F237" s="81"/>
      <c r="G237" s="81"/>
      <c r="H237" s="81"/>
    </row>
    <row r="238" spans="4:8" ht="15.75">
      <c r="D238" s="81"/>
      <c r="E238" s="81"/>
      <c r="F238" s="81"/>
      <c r="G238" s="81"/>
      <c r="H238" s="81"/>
    </row>
    <row r="239" spans="4:8" ht="15.75">
      <c r="D239" s="81"/>
      <c r="E239" s="81"/>
      <c r="F239" s="81"/>
      <c r="G239" s="81"/>
      <c r="H239" s="81"/>
    </row>
    <row r="240" spans="4:8" ht="15.75">
      <c r="D240" s="81"/>
      <c r="E240" s="81"/>
      <c r="F240" s="81"/>
      <c r="G240" s="81"/>
      <c r="H240" s="81"/>
    </row>
    <row r="241" spans="4:8" ht="15.75">
      <c r="D241" s="81"/>
      <c r="E241" s="81"/>
      <c r="F241" s="81"/>
      <c r="G241" s="81"/>
      <c r="H241" s="81"/>
    </row>
    <row r="242" spans="4:8" ht="15.75">
      <c r="D242" s="81"/>
      <c r="E242" s="81"/>
      <c r="F242" s="81"/>
      <c r="G242" s="81"/>
      <c r="H242" s="81"/>
    </row>
    <row r="243" spans="4:8" ht="15.75">
      <c r="D243" s="81"/>
      <c r="E243" s="81"/>
      <c r="F243" s="81"/>
      <c r="G243" s="81"/>
      <c r="H243" s="81"/>
    </row>
    <row r="244" spans="4:8" ht="15.75">
      <c r="D244" s="81"/>
      <c r="E244" s="81"/>
      <c r="F244" s="81"/>
      <c r="G244" s="81"/>
      <c r="H244" s="81"/>
    </row>
    <row r="245" spans="4:8" ht="15.75">
      <c r="D245" s="81"/>
      <c r="E245" s="81"/>
      <c r="F245" s="81"/>
      <c r="G245" s="81"/>
      <c r="H245" s="81"/>
    </row>
    <row r="246" spans="4:8" ht="15.75">
      <c r="D246" s="81"/>
      <c r="E246" s="81"/>
      <c r="F246" s="81"/>
      <c r="G246" s="81"/>
      <c r="H246" s="81"/>
    </row>
    <row r="247" spans="4:8" ht="15.75">
      <c r="D247" s="81"/>
      <c r="E247" s="81"/>
      <c r="F247" s="81"/>
      <c r="G247" s="81"/>
      <c r="H247" s="81"/>
    </row>
    <row r="248" spans="4:8" ht="15.75">
      <c r="D248" s="81"/>
      <c r="E248" s="81"/>
      <c r="F248" s="81"/>
      <c r="G248" s="81"/>
      <c r="H248" s="81"/>
    </row>
    <row r="249" spans="4:8" ht="15.75">
      <c r="D249" s="81"/>
      <c r="E249" s="81"/>
      <c r="F249" s="81"/>
      <c r="G249" s="81"/>
      <c r="H249" s="81"/>
    </row>
    <row r="250" spans="4:8" ht="15.75">
      <c r="D250" s="81"/>
      <c r="E250" s="81"/>
      <c r="F250" s="81"/>
      <c r="G250" s="81"/>
      <c r="H250" s="81"/>
    </row>
    <row r="251" spans="4:8" ht="15.75">
      <c r="D251" s="81"/>
      <c r="E251" s="81"/>
      <c r="F251" s="81"/>
      <c r="G251" s="81"/>
      <c r="H251" s="81"/>
    </row>
    <row r="252" spans="4:8" ht="15.75">
      <c r="D252" s="81"/>
      <c r="E252" s="81"/>
      <c r="F252" s="81"/>
      <c r="G252" s="81"/>
      <c r="H252" s="81"/>
    </row>
    <row r="253" spans="4:8" ht="15.75">
      <c r="D253" s="81"/>
      <c r="E253" s="81"/>
      <c r="F253" s="81"/>
      <c r="G253" s="81"/>
      <c r="H253" s="81"/>
    </row>
    <row r="254" spans="4:8" ht="15.75">
      <c r="D254" s="81"/>
      <c r="E254" s="81"/>
      <c r="F254" s="81"/>
      <c r="G254" s="81"/>
      <c r="H254" s="81"/>
    </row>
    <row r="255" spans="4:8" ht="15.75">
      <c r="D255" s="81"/>
      <c r="E255" s="81"/>
      <c r="F255" s="81"/>
      <c r="G255" s="81"/>
      <c r="H255" s="81"/>
    </row>
    <row r="256" spans="4:8" ht="15.75">
      <c r="D256" s="81"/>
      <c r="E256" s="81"/>
      <c r="F256" s="81"/>
      <c r="G256" s="81"/>
      <c r="H256" s="81"/>
    </row>
    <row r="257" spans="4:8" ht="15.75">
      <c r="D257" s="81"/>
      <c r="E257" s="81"/>
      <c r="F257" s="81"/>
      <c r="G257" s="81"/>
      <c r="H257" s="81"/>
    </row>
    <row r="258" spans="4:8" ht="15.75">
      <c r="D258" s="81"/>
      <c r="E258" s="81"/>
      <c r="F258" s="81"/>
      <c r="G258" s="81"/>
      <c r="H258" s="81"/>
    </row>
    <row r="259" spans="4:8" ht="15.75">
      <c r="D259" s="81"/>
      <c r="E259" s="81"/>
      <c r="F259" s="81"/>
      <c r="G259" s="81"/>
      <c r="H259" s="81"/>
    </row>
    <row r="260" spans="4:8" ht="15.75">
      <c r="D260" s="81"/>
      <c r="E260" s="81"/>
      <c r="F260" s="81"/>
      <c r="G260" s="81"/>
      <c r="H260" s="81"/>
    </row>
    <row r="261" spans="4:8" ht="15.75">
      <c r="D261" s="81"/>
      <c r="E261" s="81"/>
      <c r="F261" s="81"/>
      <c r="G261" s="81"/>
      <c r="H261" s="81"/>
    </row>
    <row r="262" spans="4:8" ht="15.75">
      <c r="D262" s="81"/>
      <c r="E262" s="81"/>
      <c r="F262" s="81"/>
      <c r="G262" s="81"/>
      <c r="H262" s="81"/>
    </row>
    <row r="263" spans="4:8" ht="15.75">
      <c r="D263" s="81"/>
      <c r="E263" s="81"/>
      <c r="F263" s="81"/>
      <c r="G263" s="81"/>
      <c r="H263" s="81"/>
    </row>
    <row r="264" spans="4:8" ht="15.75">
      <c r="D264" s="81"/>
      <c r="E264" s="81"/>
      <c r="F264" s="81"/>
      <c r="G264" s="81"/>
      <c r="H264" s="81"/>
    </row>
    <row r="265" spans="4:8" ht="15.75">
      <c r="D265" s="81"/>
      <c r="E265" s="81"/>
      <c r="F265" s="81"/>
      <c r="G265" s="81"/>
      <c r="H265" s="81"/>
    </row>
    <row r="266" spans="4:8" ht="15.75">
      <c r="D266" s="81"/>
      <c r="E266" s="81"/>
      <c r="F266" s="81"/>
      <c r="G266" s="81"/>
      <c r="H266" s="81"/>
    </row>
    <row r="267" spans="4:8" ht="15.75">
      <c r="D267" s="81"/>
      <c r="E267" s="81"/>
      <c r="F267" s="81"/>
      <c r="G267" s="81"/>
      <c r="H267" s="81"/>
    </row>
    <row r="268" spans="4:8" ht="15.75">
      <c r="D268" s="81"/>
      <c r="E268" s="81"/>
      <c r="F268" s="81"/>
      <c r="G268" s="81"/>
      <c r="H268" s="81"/>
    </row>
    <row r="269" spans="4:8" ht="15.75">
      <c r="D269" s="81"/>
      <c r="E269" s="81"/>
      <c r="F269" s="81"/>
      <c r="G269" s="81"/>
      <c r="H269" s="81"/>
    </row>
    <row r="270" spans="4:8" ht="15.75">
      <c r="D270" s="81"/>
      <c r="E270" s="81"/>
      <c r="F270" s="81"/>
      <c r="G270" s="81"/>
      <c r="H270" s="81"/>
    </row>
    <row r="271" spans="4:8" ht="15.75">
      <c r="D271" s="81"/>
      <c r="E271" s="81"/>
      <c r="F271" s="81"/>
      <c r="G271" s="81"/>
      <c r="H271" s="81"/>
    </row>
    <row r="272" spans="4:8" ht="15.75">
      <c r="D272" s="81"/>
      <c r="E272" s="81"/>
      <c r="F272" s="81"/>
      <c r="G272" s="81"/>
      <c r="H272" s="81"/>
    </row>
    <row r="273" spans="4:8" ht="15.75">
      <c r="D273" s="81"/>
      <c r="E273" s="81"/>
      <c r="F273" s="81"/>
      <c r="G273" s="81"/>
      <c r="H273" s="81"/>
    </row>
    <row r="274" spans="4:8" ht="15.75">
      <c r="D274" s="81"/>
      <c r="E274" s="81"/>
      <c r="F274" s="81"/>
      <c r="G274" s="81"/>
      <c r="H274" s="81"/>
    </row>
    <row r="275" spans="4:8" ht="15.75">
      <c r="D275" s="81"/>
      <c r="E275" s="81"/>
      <c r="F275" s="81"/>
      <c r="G275" s="81"/>
      <c r="H275" s="81"/>
    </row>
    <row r="276" spans="4:8" ht="15.75">
      <c r="D276" s="81"/>
      <c r="E276" s="81"/>
      <c r="F276" s="81"/>
      <c r="G276" s="81"/>
      <c r="H276" s="81"/>
    </row>
    <row r="277" spans="4:8" ht="15.75">
      <c r="D277" s="81"/>
      <c r="E277" s="81"/>
      <c r="F277" s="81"/>
      <c r="G277" s="81"/>
      <c r="H277" s="81"/>
    </row>
    <row r="278" spans="4:8" ht="15.75">
      <c r="D278" s="81"/>
      <c r="E278" s="81"/>
      <c r="F278" s="81"/>
      <c r="G278" s="81"/>
      <c r="H278" s="81"/>
    </row>
    <row r="279" spans="4:8" ht="15.75">
      <c r="D279" s="81"/>
      <c r="E279" s="81"/>
      <c r="F279" s="81"/>
      <c r="G279" s="81"/>
      <c r="H279" s="81"/>
    </row>
    <row r="280" spans="4:8" ht="15.75">
      <c r="D280" s="81"/>
      <c r="E280" s="81"/>
      <c r="F280" s="81"/>
      <c r="G280" s="81"/>
      <c r="H280" s="81"/>
    </row>
    <row r="281" spans="4:8" ht="15.75">
      <c r="D281" s="81"/>
      <c r="E281" s="81"/>
      <c r="F281" s="81"/>
      <c r="G281" s="81"/>
      <c r="H281" s="81"/>
    </row>
    <row r="282" spans="4:8" ht="15.75">
      <c r="D282" s="81"/>
      <c r="E282" s="81"/>
      <c r="F282" s="81"/>
      <c r="G282" s="81"/>
      <c r="H282" s="81"/>
    </row>
    <row r="283" spans="4:8" ht="15.75">
      <c r="D283" s="81"/>
      <c r="E283" s="81"/>
      <c r="F283" s="81"/>
      <c r="G283" s="81"/>
      <c r="H283" s="81"/>
    </row>
    <row r="284" spans="4:8" ht="15.75">
      <c r="D284" s="81"/>
      <c r="E284" s="81"/>
      <c r="F284" s="81"/>
      <c r="G284" s="81"/>
      <c r="H284" s="81"/>
    </row>
    <row r="285" spans="4:8" ht="15.75">
      <c r="D285" s="81"/>
      <c r="E285" s="81"/>
      <c r="F285" s="81"/>
      <c r="G285" s="81"/>
      <c r="H285" s="81"/>
    </row>
    <row r="286" spans="4:8" ht="15.75">
      <c r="D286" s="81"/>
      <c r="E286" s="81"/>
      <c r="F286" s="81"/>
      <c r="G286" s="81"/>
      <c r="H286" s="81"/>
    </row>
    <row r="287" spans="4:8" ht="15.75">
      <c r="D287" s="81"/>
      <c r="E287" s="81"/>
      <c r="F287" s="81"/>
      <c r="G287" s="81"/>
      <c r="H287" s="81"/>
    </row>
    <row r="288" spans="4:8" ht="15.75">
      <c r="D288" s="81"/>
      <c r="E288" s="81"/>
      <c r="F288" s="81"/>
      <c r="G288" s="81"/>
      <c r="H288" s="81"/>
    </row>
    <row r="289" spans="4:8" ht="15.75">
      <c r="D289" s="81"/>
      <c r="E289" s="81"/>
      <c r="F289" s="81"/>
      <c r="G289" s="81"/>
      <c r="H289" s="81"/>
    </row>
    <row r="290" spans="4:8" ht="15.75">
      <c r="D290" s="81"/>
      <c r="E290" s="81"/>
      <c r="F290" s="81"/>
      <c r="G290" s="81"/>
      <c r="H290" s="81"/>
    </row>
    <row r="291" spans="4:8" ht="15.75">
      <c r="D291" s="81"/>
      <c r="E291" s="81"/>
      <c r="F291" s="81"/>
      <c r="G291" s="81"/>
      <c r="H291" s="81"/>
    </row>
    <row r="292" spans="4:8" ht="15.75">
      <c r="D292" s="81"/>
      <c r="E292" s="81"/>
      <c r="F292" s="81"/>
      <c r="G292" s="81"/>
      <c r="H292" s="81"/>
    </row>
    <row r="293" spans="4:8" ht="15.75">
      <c r="D293" s="81"/>
      <c r="E293" s="81"/>
      <c r="F293" s="81"/>
      <c r="G293" s="81"/>
      <c r="H293" s="81"/>
    </row>
    <row r="294" spans="4:8" ht="15.75">
      <c r="D294" s="81"/>
      <c r="E294" s="81"/>
      <c r="F294" s="81"/>
      <c r="G294" s="81"/>
      <c r="H294" s="81"/>
    </row>
    <row r="295" spans="4:8" ht="15.75">
      <c r="D295" s="81"/>
      <c r="E295" s="81"/>
      <c r="F295" s="81"/>
      <c r="G295" s="81"/>
      <c r="H295" s="81"/>
    </row>
    <row r="296" spans="4:8" ht="15.75">
      <c r="D296" s="81"/>
      <c r="E296" s="81"/>
      <c r="F296" s="81"/>
      <c r="G296" s="81"/>
      <c r="H296" s="81"/>
    </row>
    <row r="297" spans="4:8" ht="15.75">
      <c r="D297" s="81"/>
      <c r="E297" s="81"/>
      <c r="F297" s="81"/>
      <c r="G297" s="81"/>
      <c r="H297" s="81"/>
    </row>
    <row r="298" spans="4:8" ht="15.75">
      <c r="D298" s="81"/>
      <c r="E298" s="81"/>
      <c r="F298" s="81"/>
      <c r="G298" s="81"/>
      <c r="H298" s="81"/>
    </row>
    <row r="299" spans="4:8" ht="15.75">
      <c r="D299" s="81"/>
      <c r="E299" s="81"/>
      <c r="F299" s="81"/>
      <c r="G299" s="81"/>
      <c r="H299" s="81"/>
    </row>
    <row r="300" spans="4:8" ht="15.75">
      <c r="D300" s="81"/>
      <c r="E300" s="81"/>
      <c r="F300" s="81"/>
      <c r="G300" s="81"/>
      <c r="H300" s="81"/>
    </row>
    <row r="301" spans="4:8" ht="15.75">
      <c r="D301" s="81"/>
      <c r="E301" s="81"/>
      <c r="F301" s="81"/>
      <c r="G301" s="81"/>
      <c r="H301" s="81"/>
    </row>
    <row r="302" spans="4:8" ht="15.75">
      <c r="D302" s="81"/>
      <c r="E302" s="81"/>
      <c r="F302" s="81"/>
      <c r="G302" s="81"/>
      <c r="H302" s="81"/>
    </row>
    <row r="303" spans="4:8" ht="15.75">
      <c r="D303" s="81"/>
      <c r="E303" s="81"/>
      <c r="F303" s="81"/>
      <c r="G303" s="81"/>
      <c r="H303" s="81"/>
    </row>
    <row r="304" spans="4:8" ht="15.75">
      <c r="D304" s="81"/>
      <c r="E304" s="81"/>
      <c r="F304" s="81"/>
      <c r="G304" s="81"/>
      <c r="H304" s="81"/>
    </row>
    <row r="305" spans="4:8" ht="15.75">
      <c r="D305" s="81"/>
      <c r="E305" s="81"/>
      <c r="F305" s="81"/>
      <c r="G305" s="81"/>
      <c r="H305" s="81"/>
    </row>
    <row r="306" spans="4:8" ht="15.75">
      <c r="D306" s="81"/>
      <c r="E306" s="81"/>
      <c r="F306" s="81"/>
      <c r="G306" s="81"/>
      <c r="H306" s="81"/>
    </row>
    <row r="307" spans="4:8" ht="15.75">
      <c r="D307" s="81"/>
      <c r="E307" s="81"/>
      <c r="F307" s="81"/>
      <c r="G307" s="81"/>
      <c r="H307" s="81"/>
    </row>
    <row r="308" spans="4:8" ht="15.75">
      <c r="D308" s="81"/>
      <c r="E308" s="81"/>
      <c r="F308" s="81"/>
      <c r="G308" s="81"/>
      <c r="H308" s="81"/>
    </row>
    <row r="309" spans="4:8" ht="15.75">
      <c r="D309" s="81"/>
      <c r="E309" s="81"/>
      <c r="F309" s="81"/>
      <c r="G309" s="81"/>
      <c r="H309" s="81"/>
    </row>
    <row r="310" spans="4:8" ht="15.75">
      <c r="D310" s="81"/>
      <c r="E310" s="81"/>
      <c r="F310" s="81"/>
      <c r="G310" s="81"/>
      <c r="H310" s="81"/>
    </row>
    <row r="311" spans="4:8" ht="15.75">
      <c r="D311" s="81"/>
      <c r="E311" s="81"/>
      <c r="F311" s="81"/>
      <c r="G311" s="81"/>
      <c r="H311" s="81"/>
    </row>
    <row r="312" spans="4:8" ht="15.75">
      <c r="D312" s="81"/>
      <c r="E312" s="81"/>
      <c r="F312" s="81"/>
      <c r="G312" s="81"/>
      <c r="H312" s="81"/>
    </row>
    <row r="313" spans="4:8" ht="15.75">
      <c r="D313" s="81"/>
      <c r="E313" s="81"/>
      <c r="F313" s="81"/>
      <c r="G313" s="81"/>
      <c r="H313" s="81"/>
    </row>
    <row r="314" spans="4:8" ht="15.75">
      <c r="D314" s="81"/>
      <c r="E314" s="81"/>
      <c r="F314" s="81"/>
      <c r="G314" s="81"/>
      <c r="H314" s="81"/>
    </row>
    <row r="315" spans="4:8" ht="15.75">
      <c r="D315" s="81"/>
      <c r="E315" s="81"/>
      <c r="F315" s="81"/>
      <c r="G315" s="81"/>
      <c r="H315" s="81"/>
    </row>
    <row r="316" spans="4:8" ht="15.75">
      <c r="D316" s="81"/>
      <c r="E316" s="81"/>
      <c r="F316" s="81"/>
      <c r="G316" s="81"/>
      <c r="H316" s="81"/>
    </row>
    <row r="317" spans="4:8" ht="15.75">
      <c r="D317" s="81"/>
      <c r="E317" s="81"/>
      <c r="F317" s="81"/>
      <c r="G317" s="81"/>
      <c r="H317" s="81"/>
    </row>
    <row r="318" spans="4:8" ht="15.75">
      <c r="D318" s="81"/>
      <c r="E318" s="81"/>
      <c r="F318" s="81"/>
      <c r="G318" s="81"/>
      <c r="H318" s="81"/>
    </row>
    <row r="319" spans="4:8" ht="15.75">
      <c r="D319" s="81"/>
      <c r="E319" s="81"/>
      <c r="F319" s="81"/>
      <c r="G319" s="81"/>
      <c r="H319" s="81"/>
    </row>
    <row r="320" spans="4:8" ht="15.75">
      <c r="D320" s="81"/>
      <c r="E320" s="81"/>
      <c r="F320" s="81"/>
      <c r="G320" s="81"/>
      <c r="H320" s="81"/>
    </row>
    <row r="321" spans="4:8" ht="15.75">
      <c r="D321" s="81"/>
      <c r="E321" s="81"/>
      <c r="F321" s="81"/>
      <c r="G321" s="81"/>
      <c r="H321" s="81"/>
    </row>
    <row r="322" spans="4:8" ht="15.75">
      <c r="D322" s="81"/>
      <c r="E322" s="81"/>
      <c r="F322" s="81"/>
      <c r="G322" s="81"/>
      <c r="H322" s="81"/>
    </row>
    <row r="323" spans="4:8" ht="15.75">
      <c r="D323" s="81"/>
      <c r="E323" s="81"/>
      <c r="F323" s="81"/>
      <c r="G323" s="81"/>
      <c r="H323" s="81"/>
    </row>
    <row r="324" spans="4:8" ht="15.75">
      <c r="D324" s="81"/>
      <c r="E324" s="81"/>
      <c r="F324" s="81"/>
      <c r="G324" s="81"/>
      <c r="H324" s="81"/>
    </row>
    <row r="325" spans="4:8" ht="15.75">
      <c r="D325" s="81"/>
      <c r="E325" s="81"/>
      <c r="F325" s="81"/>
      <c r="G325" s="81"/>
      <c r="H325" s="81"/>
    </row>
    <row r="326" spans="4:8" ht="15.75">
      <c r="D326" s="81"/>
      <c r="E326" s="81"/>
      <c r="F326" s="81"/>
      <c r="G326" s="81"/>
      <c r="H326" s="81"/>
    </row>
    <row r="327" spans="4:8" ht="15.75">
      <c r="D327" s="81"/>
      <c r="E327" s="81"/>
      <c r="F327" s="81"/>
      <c r="G327" s="81"/>
      <c r="H327" s="81"/>
    </row>
    <row r="328" spans="4:8" ht="15.75">
      <c r="D328" s="81"/>
      <c r="E328" s="81"/>
      <c r="F328" s="81"/>
      <c r="G328" s="81"/>
      <c r="H328" s="81"/>
    </row>
    <row r="329" spans="4:8" ht="15.75">
      <c r="D329" s="81"/>
      <c r="E329" s="81"/>
      <c r="F329" s="81"/>
      <c r="G329" s="81"/>
      <c r="H329" s="81"/>
    </row>
    <row r="330" spans="4:8" ht="15.75">
      <c r="D330" s="81"/>
      <c r="E330" s="81"/>
      <c r="F330" s="81"/>
      <c r="G330" s="81"/>
      <c r="H330" s="81"/>
    </row>
    <row r="331" spans="4:8" ht="15.75">
      <c r="D331" s="81"/>
      <c r="E331" s="81"/>
      <c r="F331" s="81"/>
      <c r="G331" s="81"/>
      <c r="H331" s="81"/>
    </row>
    <row r="332" spans="4:8" ht="15.75">
      <c r="D332" s="81"/>
      <c r="E332" s="81"/>
      <c r="F332" s="81"/>
      <c r="G332" s="81"/>
      <c r="H332" s="81"/>
    </row>
    <row r="333" spans="4:8" ht="15.75">
      <c r="D333" s="81"/>
      <c r="E333" s="81"/>
      <c r="F333" s="81"/>
      <c r="G333" s="81"/>
      <c r="H333" s="81"/>
    </row>
    <row r="334" spans="4:8" ht="15.75">
      <c r="D334" s="81"/>
      <c r="E334" s="81"/>
      <c r="F334" s="81"/>
      <c r="G334" s="81"/>
      <c r="H334" s="81"/>
    </row>
    <row r="335" spans="4:8" ht="15.75">
      <c r="D335" s="81"/>
      <c r="E335" s="81"/>
      <c r="F335" s="81"/>
      <c r="G335" s="81"/>
      <c r="H335" s="81"/>
    </row>
    <row r="336" spans="4:8" ht="15.75">
      <c r="D336" s="81"/>
      <c r="E336" s="81"/>
      <c r="F336" s="81"/>
      <c r="G336" s="81"/>
      <c r="H336" s="81"/>
    </row>
    <row r="337" spans="4:8" ht="15.75">
      <c r="D337" s="81"/>
      <c r="E337" s="81"/>
      <c r="F337" s="81"/>
      <c r="G337" s="81"/>
      <c r="H337" s="81"/>
    </row>
    <row r="338" spans="4:8" ht="15.75">
      <c r="D338" s="81"/>
      <c r="E338" s="81"/>
      <c r="F338" s="81"/>
      <c r="G338" s="81"/>
      <c r="H338" s="81"/>
    </row>
    <row r="339" spans="4:8" ht="15.75">
      <c r="D339" s="81"/>
      <c r="E339" s="81"/>
      <c r="F339" s="81"/>
      <c r="G339" s="81"/>
      <c r="H339" s="81"/>
    </row>
    <row r="340" spans="4:8" ht="15.75">
      <c r="D340" s="81"/>
      <c r="E340" s="81"/>
      <c r="F340" s="81"/>
      <c r="G340" s="81"/>
      <c r="H340" s="81"/>
    </row>
    <row r="341" spans="4:8" ht="15.75">
      <c r="D341" s="81"/>
      <c r="E341" s="81"/>
      <c r="F341" s="81"/>
      <c r="G341" s="81"/>
      <c r="H341" s="81"/>
    </row>
    <row r="342" spans="4:8" ht="15.75">
      <c r="D342" s="81"/>
      <c r="E342" s="81"/>
      <c r="F342" s="81"/>
      <c r="G342" s="81"/>
      <c r="H342" s="81"/>
    </row>
    <row r="343" spans="4:8" ht="15.75">
      <c r="D343" s="81"/>
      <c r="E343" s="81"/>
      <c r="F343" s="81"/>
      <c r="G343" s="81"/>
      <c r="H343" s="81"/>
    </row>
    <row r="344" spans="4:8" ht="15.75">
      <c r="D344" s="81"/>
      <c r="E344" s="81"/>
      <c r="F344" s="81"/>
      <c r="G344" s="81"/>
      <c r="H344" s="81"/>
    </row>
    <row r="345" spans="4:8" ht="15.75">
      <c r="D345" s="81"/>
      <c r="E345" s="81"/>
      <c r="F345" s="81"/>
      <c r="G345" s="81"/>
      <c r="H345" s="81"/>
    </row>
    <row r="346" spans="4:8" ht="15.75">
      <c r="D346" s="81"/>
      <c r="E346" s="81"/>
      <c r="F346" s="81"/>
      <c r="G346" s="81"/>
      <c r="H346" s="81"/>
    </row>
    <row r="347" spans="4:8" ht="15.75">
      <c r="D347" s="81"/>
      <c r="E347" s="81"/>
      <c r="F347" s="81"/>
      <c r="G347" s="81"/>
      <c r="H347" s="81"/>
    </row>
    <row r="348" spans="4:8" ht="15.75">
      <c r="D348" s="81"/>
      <c r="E348" s="81"/>
      <c r="F348" s="81"/>
      <c r="G348" s="81"/>
      <c r="H348" s="81"/>
    </row>
    <row r="349" spans="4:8" ht="15.75">
      <c r="D349" s="81"/>
      <c r="E349" s="81"/>
      <c r="F349" s="81"/>
      <c r="G349" s="81"/>
      <c r="H349" s="81"/>
    </row>
    <row r="350" spans="4:8" ht="15.75">
      <c r="D350" s="81"/>
      <c r="E350" s="81"/>
      <c r="F350" s="81"/>
      <c r="G350" s="81"/>
      <c r="H350" s="81"/>
    </row>
    <row r="351" spans="4:8" ht="15.75">
      <c r="D351" s="81"/>
      <c r="E351" s="81"/>
      <c r="F351" s="81"/>
      <c r="G351" s="81"/>
      <c r="H351" s="81"/>
    </row>
    <row r="352" spans="4:8" ht="15.75">
      <c r="D352" s="81"/>
      <c r="E352" s="81"/>
      <c r="F352" s="81"/>
      <c r="G352" s="81"/>
      <c r="H352" s="81"/>
    </row>
    <row r="353" spans="4:8" ht="15.75">
      <c r="D353" s="81"/>
      <c r="E353" s="81"/>
      <c r="F353" s="81"/>
      <c r="G353" s="81"/>
      <c r="H353" s="81"/>
    </row>
    <row r="354" spans="4:8" ht="15.75">
      <c r="D354" s="81"/>
      <c r="E354" s="81"/>
      <c r="F354" s="81"/>
      <c r="G354" s="81"/>
      <c r="H354" s="81"/>
    </row>
    <row r="355" spans="4:8" ht="15.75">
      <c r="D355" s="81"/>
      <c r="E355" s="81"/>
      <c r="F355" s="81"/>
      <c r="G355" s="81"/>
      <c r="H355" s="81"/>
    </row>
    <row r="356" spans="4:8" ht="15.75">
      <c r="D356" s="81"/>
      <c r="E356" s="81"/>
      <c r="F356" s="81"/>
      <c r="G356" s="81"/>
      <c r="H356" s="81"/>
    </row>
    <row r="357" spans="4:8" ht="15.75">
      <c r="D357" s="81"/>
      <c r="E357" s="81"/>
      <c r="F357" s="81"/>
      <c r="G357" s="81"/>
      <c r="H357" s="81"/>
    </row>
    <row r="358" spans="4:8" ht="15.75">
      <c r="D358" s="81"/>
      <c r="E358" s="81"/>
      <c r="F358" s="81"/>
      <c r="G358" s="81"/>
      <c r="H358" s="81"/>
    </row>
    <row r="359" spans="4:8" ht="15.75">
      <c r="D359" s="81"/>
      <c r="E359" s="81"/>
      <c r="F359" s="81"/>
      <c r="G359" s="81"/>
      <c r="H359" s="81"/>
    </row>
    <row r="360" spans="4:8" ht="15.75">
      <c r="D360" s="81"/>
      <c r="E360" s="81"/>
      <c r="F360" s="81"/>
      <c r="G360" s="81"/>
      <c r="H360" s="81"/>
    </row>
    <row r="361" spans="4:8" ht="15.75">
      <c r="D361" s="81"/>
      <c r="E361" s="81"/>
      <c r="F361" s="81"/>
      <c r="G361" s="81"/>
      <c r="H361" s="81"/>
    </row>
    <row r="362" spans="4:8" ht="15.75">
      <c r="D362" s="81"/>
      <c r="E362" s="81"/>
      <c r="F362" s="81"/>
      <c r="G362" s="81"/>
      <c r="H362" s="81"/>
    </row>
    <row r="363" spans="4:8" ht="15.75">
      <c r="D363" s="81"/>
      <c r="E363" s="81"/>
      <c r="F363" s="81"/>
      <c r="G363" s="81"/>
      <c r="H363" s="81"/>
    </row>
    <row r="364" spans="4:8" ht="15.75">
      <c r="D364" s="81"/>
      <c r="E364" s="81"/>
      <c r="F364" s="81"/>
      <c r="G364" s="81"/>
      <c r="H364" s="81"/>
    </row>
    <row r="365" spans="4:8" ht="15.75">
      <c r="D365" s="81"/>
      <c r="E365" s="81"/>
      <c r="F365" s="81"/>
      <c r="G365" s="81"/>
      <c r="H365" s="81"/>
    </row>
    <row r="366" spans="4:8" ht="15.75">
      <c r="D366" s="81"/>
      <c r="E366" s="81"/>
      <c r="F366" s="81"/>
      <c r="G366" s="81"/>
      <c r="H366" s="81"/>
    </row>
    <row r="367" spans="4:8" ht="15.75">
      <c r="D367" s="81"/>
      <c r="E367" s="81"/>
      <c r="F367" s="81"/>
      <c r="G367" s="81"/>
      <c r="H367" s="81"/>
    </row>
    <row r="368" spans="4:8" ht="15.75">
      <c r="D368" s="81"/>
      <c r="E368" s="81"/>
      <c r="F368" s="81"/>
      <c r="G368" s="81"/>
      <c r="H368" s="81"/>
    </row>
    <row r="369" spans="4:8" ht="15.75">
      <c r="D369" s="81"/>
      <c r="E369" s="81"/>
      <c r="F369" s="81"/>
      <c r="G369" s="81"/>
      <c r="H369" s="81"/>
    </row>
    <row r="370" spans="4:8" ht="15.75">
      <c r="D370" s="81"/>
      <c r="E370" s="81"/>
      <c r="F370" s="81"/>
      <c r="G370" s="81"/>
      <c r="H370" s="81"/>
    </row>
    <row r="371" spans="4:8" ht="15.75">
      <c r="D371" s="81"/>
      <c r="E371" s="81"/>
      <c r="F371" s="81"/>
      <c r="G371" s="81"/>
      <c r="H371" s="81"/>
    </row>
    <row r="372" spans="4:8" ht="15.75">
      <c r="D372" s="81"/>
      <c r="E372" s="81"/>
      <c r="F372" s="81"/>
      <c r="G372" s="81"/>
      <c r="H372" s="81"/>
    </row>
    <row r="373" spans="4:8" ht="15.75">
      <c r="D373" s="81"/>
      <c r="E373" s="81"/>
      <c r="F373" s="81"/>
      <c r="G373" s="81"/>
      <c r="H373" s="81"/>
    </row>
    <row r="374" spans="4:8" ht="15.75">
      <c r="D374" s="81"/>
      <c r="E374" s="81"/>
      <c r="F374" s="81"/>
      <c r="G374" s="81"/>
      <c r="H374" s="81"/>
    </row>
    <row r="375" spans="4:8" ht="15.75">
      <c r="D375" s="81"/>
      <c r="E375" s="81"/>
      <c r="F375" s="81"/>
      <c r="G375" s="81"/>
      <c r="H375" s="81"/>
    </row>
    <row r="376" spans="4:8" ht="15.75">
      <c r="D376" s="81"/>
      <c r="E376" s="81"/>
      <c r="F376" s="81"/>
      <c r="G376" s="81"/>
      <c r="H376" s="81"/>
    </row>
    <row r="377" spans="4:8" ht="15.75">
      <c r="D377" s="81"/>
      <c r="E377" s="81"/>
      <c r="F377" s="81"/>
      <c r="G377" s="81"/>
      <c r="H377" s="81"/>
    </row>
    <row r="378" spans="4:8" ht="15.75">
      <c r="D378" s="81"/>
      <c r="E378" s="81"/>
      <c r="F378" s="81"/>
      <c r="G378" s="81"/>
      <c r="H378" s="81"/>
    </row>
    <row r="379" spans="4:8" ht="15.75">
      <c r="D379" s="81"/>
      <c r="E379" s="81"/>
      <c r="F379" s="81"/>
      <c r="G379" s="81"/>
      <c r="H379" s="81"/>
    </row>
    <row r="380" spans="4:8" ht="15.75">
      <c r="D380" s="81"/>
      <c r="E380" s="81"/>
      <c r="F380" s="81"/>
      <c r="G380" s="81"/>
      <c r="H380" s="81"/>
    </row>
    <row r="381" spans="4:8" ht="15.75">
      <c r="D381" s="81"/>
      <c r="E381" s="81"/>
      <c r="F381" s="81"/>
      <c r="G381" s="81"/>
      <c r="H381" s="81"/>
    </row>
    <row r="382" spans="4:8" ht="15.75">
      <c r="D382" s="81"/>
      <c r="E382" s="81"/>
      <c r="F382" s="81"/>
      <c r="G382" s="81"/>
      <c r="H382" s="81"/>
    </row>
    <row r="383" spans="4:8" ht="15.75">
      <c r="D383" s="81"/>
      <c r="E383" s="81"/>
      <c r="F383" s="81"/>
      <c r="G383" s="81"/>
      <c r="H383" s="81"/>
    </row>
    <row r="384" spans="4:8" ht="15.75">
      <c r="D384" s="81"/>
      <c r="E384" s="81"/>
      <c r="F384" s="81"/>
      <c r="G384" s="81"/>
      <c r="H384" s="81"/>
    </row>
    <row r="385" spans="4:8" ht="15.75">
      <c r="D385" s="81"/>
      <c r="E385" s="81"/>
      <c r="F385" s="81"/>
      <c r="G385" s="81"/>
      <c r="H385" s="81"/>
    </row>
    <row r="386" spans="4:8" ht="15.75">
      <c r="D386" s="81"/>
      <c r="E386" s="81"/>
      <c r="F386" s="81"/>
      <c r="G386" s="81"/>
      <c r="H386" s="81"/>
    </row>
    <row r="387" spans="4:8" ht="15.75">
      <c r="D387" s="81"/>
      <c r="E387" s="81"/>
      <c r="F387" s="81"/>
      <c r="G387" s="81"/>
      <c r="H387" s="81"/>
    </row>
    <row r="388" spans="4:8" ht="15.75">
      <c r="D388" s="81"/>
      <c r="E388" s="81"/>
      <c r="F388" s="81"/>
      <c r="G388" s="81"/>
      <c r="H388" s="81"/>
    </row>
    <row r="389" spans="4:8" ht="15.75">
      <c r="D389" s="81"/>
      <c r="E389" s="81"/>
      <c r="F389" s="81"/>
      <c r="G389" s="81"/>
      <c r="H389" s="81"/>
    </row>
    <row r="390" spans="4:8" ht="15.75">
      <c r="D390" s="81"/>
      <c r="E390" s="81"/>
      <c r="F390" s="81"/>
      <c r="G390" s="81"/>
      <c r="H390" s="81"/>
    </row>
    <row r="391" spans="4:8" ht="15.75">
      <c r="D391" s="81"/>
      <c r="E391" s="81"/>
      <c r="F391" s="81"/>
      <c r="G391" s="81"/>
      <c r="H391" s="81"/>
    </row>
    <row r="392" spans="4:8" ht="15.75">
      <c r="D392" s="81"/>
      <c r="E392" s="81"/>
      <c r="F392" s="81"/>
      <c r="G392" s="81"/>
      <c r="H392" s="81"/>
    </row>
    <row r="393" spans="4:8" ht="15.75">
      <c r="D393" s="81"/>
      <c r="E393" s="81"/>
      <c r="F393" s="81"/>
      <c r="G393" s="81"/>
      <c r="H393" s="81"/>
    </row>
    <row r="394" spans="4:8" ht="15.75">
      <c r="D394" s="81"/>
      <c r="E394" s="81"/>
      <c r="F394" s="81"/>
      <c r="G394" s="81"/>
      <c r="H394" s="81"/>
    </row>
    <row r="395" spans="4:8" ht="15.75">
      <c r="D395" s="81"/>
      <c r="E395" s="81"/>
      <c r="F395" s="81"/>
      <c r="G395" s="81"/>
      <c r="H395" s="81"/>
    </row>
    <row r="396" spans="4:8" ht="15.75">
      <c r="D396" s="81"/>
      <c r="E396" s="81"/>
      <c r="F396" s="81"/>
      <c r="G396" s="81"/>
      <c r="H396" s="81"/>
    </row>
    <row r="397" spans="4:8" ht="15.75">
      <c r="D397" s="81"/>
      <c r="E397" s="81"/>
      <c r="F397" s="81"/>
      <c r="G397" s="81"/>
      <c r="H397" s="81"/>
    </row>
    <row r="398" spans="4:8" ht="15.75">
      <c r="D398" s="81"/>
      <c r="E398" s="81"/>
      <c r="F398" s="81"/>
      <c r="G398" s="81"/>
      <c r="H398" s="81"/>
    </row>
    <row r="399" spans="4:8" ht="15.75">
      <c r="D399" s="81"/>
      <c r="E399" s="81"/>
      <c r="F399" s="81"/>
      <c r="G399" s="81"/>
      <c r="H399" s="81"/>
    </row>
    <row r="400" spans="4:8" ht="15.75">
      <c r="D400" s="81"/>
      <c r="E400" s="81"/>
      <c r="F400" s="81"/>
      <c r="G400" s="81"/>
      <c r="H400" s="81"/>
    </row>
    <row r="401" spans="4:8" ht="15.75">
      <c r="D401" s="81"/>
      <c r="E401" s="81"/>
      <c r="F401" s="81"/>
      <c r="G401" s="81"/>
      <c r="H401" s="81"/>
    </row>
    <row r="402" spans="4:8" ht="15.75">
      <c r="D402" s="81"/>
      <c r="E402" s="81"/>
      <c r="F402" s="81"/>
      <c r="G402" s="81"/>
      <c r="H402" s="81"/>
    </row>
    <row r="403" spans="4:8" ht="15.75">
      <c r="D403" s="81"/>
      <c r="E403" s="81"/>
      <c r="F403" s="81"/>
      <c r="G403" s="81"/>
      <c r="H403" s="81"/>
    </row>
    <row r="404" spans="4:8" ht="15.75">
      <c r="D404" s="81"/>
      <c r="E404" s="81"/>
      <c r="F404" s="81"/>
      <c r="G404" s="81"/>
      <c r="H404" s="81"/>
    </row>
    <row r="405" spans="4:8" ht="15.75">
      <c r="D405" s="81"/>
      <c r="E405" s="81"/>
      <c r="F405" s="81"/>
      <c r="G405" s="81"/>
      <c r="H405" s="81"/>
    </row>
    <row r="406" spans="4:8" ht="15.75">
      <c r="D406" s="81"/>
      <c r="E406" s="81"/>
      <c r="F406" s="81"/>
      <c r="G406" s="81"/>
      <c r="H406" s="81"/>
    </row>
    <row r="407" spans="4:8" ht="15.75">
      <c r="D407" s="81"/>
      <c r="E407" s="81"/>
      <c r="F407" s="81"/>
      <c r="G407" s="81"/>
      <c r="H407" s="81"/>
    </row>
    <row r="408" spans="4:8" ht="15.75">
      <c r="D408" s="81"/>
      <c r="E408" s="81"/>
      <c r="F408" s="81"/>
      <c r="G408" s="81"/>
      <c r="H408" s="81"/>
    </row>
    <row r="409" spans="4:8" ht="15.75">
      <c r="D409" s="81"/>
      <c r="E409" s="81"/>
      <c r="F409" s="81"/>
      <c r="G409" s="81"/>
      <c r="H409" s="81"/>
    </row>
    <row r="410" spans="4:8" ht="15.75">
      <c r="D410" s="81"/>
      <c r="E410" s="81"/>
      <c r="F410" s="81"/>
      <c r="G410" s="81"/>
      <c r="H410" s="81"/>
    </row>
    <row r="411" spans="4:8" ht="15.75">
      <c r="D411" s="81"/>
      <c r="E411" s="81"/>
      <c r="F411" s="81"/>
      <c r="G411" s="81"/>
      <c r="H411" s="81"/>
    </row>
    <row r="412" spans="4:8" ht="15.75">
      <c r="D412" s="81"/>
      <c r="E412" s="81"/>
      <c r="F412" s="81"/>
      <c r="G412" s="81"/>
      <c r="H412" s="81"/>
    </row>
    <row r="413" spans="4:8" ht="15.75">
      <c r="D413" s="81"/>
      <c r="E413" s="81"/>
      <c r="F413" s="81"/>
      <c r="G413" s="81"/>
      <c r="H413" s="81"/>
    </row>
    <row r="414" spans="4:8" ht="15.75">
      <c r="D414" s="81"/>
      <c r="E414" s="81"/>
      <c r="F414" s="81"/>
      <c r="G414" s="81"/>
      <c r="H414" s="81"/>
    </row>
    <row r="415" spans="4:8" ht="15.75">
      <c r="D415" s="81"/>
      <c r="E415" s="81"/>
      <c r="F415" s="81"/>
      <c r="G415" s="81"/>
      <c r="H415" s="81"/>
    </row>
    <row r="416" spans="4:8" ht="15.75">
      <c r="D416" s="81"/>
      <c r="E416" s="81"/>
      <c r="F416" s="81"/>
      <c r="G416" s="81"/>
      <c r="H416" s="81"/>
    </row>
    <row r="417" spans="4:8" ht="15.75">
      <c r="D417" s="81"/>
      <c r="E417" s="81"/>
      <c r="F417" s="81"/>
      <c r="G417" s="81"/>
      <c r="H417" s="81"/>
    </row>
    <row r="418" spans="4:8" ht="15.75">
      <c r="D418" s="81"/>
      <c r="E418" s="81"/>
      <c r="F418" s="81"/>
      <c r="G418" s="81"/>
      <c r="H418" s="81"/>
    </row>
    <row r="419" spans="4:8" ht="15.75">
      <c r="D419" s="81"/>
      <c r="E419" s="81"/>
      <c r="F419" s="81"/>
      <c r="G419" s="81"/>
      <c r="H419" s="81"/>
    </row>
    <row r="420" spans="4:8" ht="15.75">
      <c r="D420" s="81"/>
      <c r="E420" s="81"/>
      <c r="F420" s="81"/>
      <c r="G420" s="81"/>
      <c r="H420" s="81"/>
    </row>
    <row r="421" spans="4:8" ht="15.75">
      <c r="D421" s="81"/>
      <c r="E421" s="81"/>
      <c r="F421" s="81"/>
      <c r="G421" s="81"/>
      <c r="H421" s="81"/>
    </row>
    <row r="422" spans="4:8" ht="15.75">
      <c r="D422" s="81"/>
      <c r="E422" s="81"/>
      <c r="F422" s="81"/>
      <c r="G422" s="81"/>
      <c r="H422" s="81"/>
    </row>
    <row r="423" spans="4:8" ht="15.75">
      <c r="D423" s="81"/>
      <c r="E423" s="81"/>
      <c r="F423" s="81"/>
      <c r="G423" s="81"/>
      <c r="H423" s="81"/>
    </row>
    <row r="424" spans="4:8" ht="15.75">
      <c r="D424" s="81"/>
      <c r="E424" s="81"/>
      <c r="F424" s="81"/>
      <c r="G424" s="81"/>
      <c r="H424" s="81"/>
    </row>
    <row r="425" spans="4:8" ht="15.75">
      <c r="D425" s="81"/>
      <c r="E425" s="81"/>
      <c r="F425" s="81"/>
      <c r="G425" s="81"/>
      <c r="H425" s="81"/>
    </row>
    <row r="426" spans="4:8" ht="15.75">
      <c r="D426" s="81"/>
      <c r="E426" s="81"/>
      <c r="F426" s="81"/>
      <c r="G426" s="81"/>
      <c r="H426" s="81"/>
    </row>
    <row r="427" spans="4:8" ht="15.75">
      <c r="D427" s="81"/>
      <c r="E427" s="81"/>
      <c r="F427" s="81"/>
      <c r="G427" s="81"/>
      <c r="H427" s="81"/>
    </row>
    <row r="428" spans="4:8" ht="15.75">
      <c r="D428" s="81"/>
      <c r="E428" s="81"/>
      <c r="F428" s="81"/>
      <c r="G428" s="81"/>
      <c r="H428" s="81"/>
    </row>
    <row r="429" spans="4:8" ht="15.75">
      <c r="D429" s="81"/>
      <c r="E429" s="81"/>
      <c r="F429" s="81"/>
      <c r="G429" s="81"/>
      <c r="H429" s="81"/>
    </row>
    <row r="430" spans="4:8" ht="15.75">
      <c r="D430" s="81"/>
      <c r="E430" s="81"/>
      <c r="F430" s="81"/>
      <c r="G430" s="81"/>
      <c r="H430" s="81"/>
    </row>
    <row r="431" spans="4:8" ht="15.75">
      <c r="D431" s="81"/>
      <c r="E431" s="81"/>
      <c r="F431" s="81"/>
      <c r="G431" s="81"/>
      <c r="H431" s="81"/>
    </row>
    <row r="432" spans="4:8" ht="15.75">
      <c r="D432" s="81"/>
      <c r="E432" s="81"/>
      <c r="F432" s="81"/>
      <c r="G432" s="81"/>
      <c r="H432" s="81"/>
    </row>
    <row r="433" spans="4:8" ht="15.75">
      <c r="D433" s="81"/>
      <c r="E433" s="81"/>
      <c r="F433" s="81"/>
      <c r="G433" s="81"/>
      <c r="H433" s="81"/>
    </row>
    <row r="434" spans="4:8" ht="15.75">
      <c r="D434" s="81"/>
      <c r="E434" s="81"/>
      <c r="F434" s="81"/>
      <c r="G434" s="81"/>
      <c r="H434" s="81"/>
    </row>
    <row r="435" spans="4:8" ht="15.75">
      <c r="D435" s="81"/>
      <c r="E435" s="81"/>
      <c r="F435" s="81"/>
      <c r="G435" s="81"/>
      <c r="H435" s="81"/>
    </row>
    <row r="436" spans="4:8" ht="15.75">
      <c r="D436" s="81"/>
      <c r="E436" s="81"/>
      <c r="F436" s="81"/>
      <c r="G436" s="81"/>
      <c r="H436" s="81"/>
    </row>
    <row r="437" spans="4:8" ht="15.75">
      <c r="D437" s="81"/>
      <c r="E437" s="81"/>
      <c r="F437" s="81"/>
      <c r="G437" s="81"/>
      <c r="H437" s="81"/>
    </row>
    <row r="438" spans="4:8" ht="15.75">
      <c r="D438" s="81"/>
      <c r="E438" s="81"/>
      <c r="F438" s="81"/>
      <c r="G438" s="81"/>
      <c r="H438" s="81"/>
    </row>
    <row r="439" spans="4:8" ht="15.75">
      <c r="D439" s="81"/>
      <c r="E439" s="81"/>
      <c r="F439" s="81"/>
      <c r="G439" s="81"/>
      <c r="H439" s="81"/>
    </row>
    <row r="440" spans="4:8" ht="15.75">
      <c r="D440" s="81"/>
      <c r="E440" s="81"/>
      <c r="F440" s="81"/>
      <c r="G440" s="81"/>
      <c r="H440" s="81"/>
    </row>
    <row r="441" spans="4:8" ht="15.75">
      <c r="D441" s="81"/>
      <c r="E441" s="81"/>
      <c r="F441" s="81"/>
      <c r="G441" s="81"/>
      <c r="H441" s="81"/>
    </row>
    <row r="442" spans="4:8" ht="15.75">
      <c r="D442" s="81"/>
      <c r="E442" s="81"/>
      <c r="F442" s="81"/>
      <c r="G442" s="81"/>
      <c r="H442" s="81"/>
    </row>
    <row r="443" spans="4:8" ht="15.75">
      <c r="D443" s="81"/>
      <c r="E443" s="81"/>
      <c r="F443" s="81"/>
      <c r="G443" s="81"/>
      <c r="H443" s="81"/>
    </row>
    <row r="444" spans="4:8" ht="15.75">
      <c r="D444" s="81"/>
      <c r="E444" s="81"/>
      <c r="F444" s="81"/>
      <c r="G444" s="81"/>
      <c r="H444" s="81"/>
    </row>
    <row r="445" spans="4:8" ht="15.75">
      <c r="D445" s="81"/>
      <c r="E445" s="81"/>
      <c r="F445" s="81"/>
      <c r="G445" s="81"/>
      <c r="H445" s="81"/>
    </row>
    <row r="446" spans="4:8" ht="15.75">
      <c r="D446" s="81"/>
      <c r="E446" s="81"/>
      <c r="F446" s="81"/>
      <c r="G446" s="81"/>
      <c r="H446" s="81"/>
    </row>
    <row r="447" spans="4:8" ht="15.75">
      <c r="D447" s="81"/>
      <c r="E447" s="81"/>
      <c r="F447" s="81"/>
      <c r="G447" s="81"/>
      <c r="H447" s="81"/>
    </row>
    <row r="448" spans="4:8" ht="15.75">
      <c r="D448" s="81"/>
      <c r="E448" s="81"/>
      <c r="F448" s="81"/>
      <c r="G448" s="81"/>
      <c r="H448" s="81"/>
    </row>
    <row r="449" spans="4:8" ht="15.75">
      <c r="D449" s="81"/>
      <c r="E449" s="81"/>
      <c r="F449" s="81"/>
      <c r="G449" s="81"/>
      <c r="H449" s="81"/>
    </row>
    <row r="450" spans="4:8" ht="15.75">
      <c r="D450" s="81"/>
      <c r="E450" s="81"/>
      <c r="F450" s="81"/>
      <c r="G450" s="81"/>
      <c r="H450" s="81"/>
    </row>
    <row r="451" spans="4:8" ht="15.75">
      <c r="D451" s="81"/>
      <c r="E451" s="81"/>
      <c r="F451" s="81"/>
      <c r="G451" s="81"/>
      <c r="H451" s="81"/>
    </row>
    <row r="452" spans="4:8" ht="15.75">
      <c r="D452" s="81"/>
      <c r="E452" s="81"/>
      <c r="F452" s="81"/>
      <c r="G452" s="81"/>
      <c r="H452" s="81"/>
    </row>
    <row r="453" spans="4:8" ht="15.75">
      <c r="D453" s="81"/>
      <c r="E453" s="81"/>
      <c r="F453" s="81"/>
      <c r="G453" s="81"/>
      <c r="H453" s="81"/>
    </row>
    <row r="454" spans="4:8" ht="15.75">
      <c r="D454" s="81"/>
      <c r="E454" s="81"/>
      <c r="F454" s="81"/>
      <c r="G454" s="81"/>
      <c r="H454" s="81"/>
    </row>
    <row r="455" spans="4:8" ht="15.75">
      <c r="D455" s="81"/>
      <c r="E455" s="81"/>
      <c r="F455" s="81"/>
      <c r="G455" s="81"/>
      <c r="H455" s="81"/>
    </row>
    <row r="456" spans="4:8" ht="15.75">
      <c r="D456" s="81"/>
      <c r="E456" s="81"/>
      <c r="F456" s="81"/>
      <c r="G456" s="81"/>
      <c r="H456" s="81"/>
    </row>
    <row r="457" spans="4:8" ht="15.75">
      <c r="D457" s="81"/>
      <c r="E457" s="81"/>
      <c r="F457" s="81"/>
      <c r="G457" s="81"/>
      <c r="H457" s="81"/>
    </row>
    <row r="458" spans="4:8" ht="15.75">
      <c r="D458" s="81"/>
      <c r="E458" s="81"/>
      <c r="F458" s="81"/>
      <c r="G458" s="81"/>
      <c r="H458" s="81"/>
    </row>
    <row r="459" spans="4:8" ht="15.75">
      <c r="D459" s="81"/>
      <c r="E459" s="81"/>
      <c r="F459" s="81"/>
      <c r="G459" s="81"/>
      <c r="H459" s="81"/>
    </row>
    <row r="460" spans="4:8" ht="15.75">
      <c r="D460" s="81"/>
      <c r="E460" s="81"/>
      <c r="F460" s="81"/>
      <c r="G460" s="81"/>
      <c r="H460" s="81"/>
    </row>
    <row r="461" spans="4:8" ht="15.75">
      <c r="D461" s="81"/>
      <c r="E461" s="81"/>
      <c r="F461" s="81"/>
      <c r="G461" s="81"/>
      <c r="H461" s="81"/>
    </row>
    <row r="462" spans="4:8" ht="15.75">
      <c r="D462" s="81"/>
      <c r="E462" s="81"/>
      <c r="F462" s="81"/>
      <c r="G462" s="81"/>
      <c r="H462" s="81"/>
    </row>
    <row r="463" spans="4:8" ht="15.75">
      <c r="D463" s="81"/>
      <c r="E463" s="81"/>
      <c r="F463" s="81"/>
      <c r="G463" s="81"/>
      <c r="H463" s="81"/>
    </row>
    <row r="464" spans="4:8" ht="15.75">
      <c r="D464" s="81"/>
      <c r="E464" s="81"/>
      <c r="F464" s="81"/>
      <c r="G464" s="81"/>
      <c r="H464" s="81"/>
    </row>
    <row r="465" spans="4:8" ht="15.75">
      <c r="D465" s="81"/>
      <c r="E465" s="81"/>
      <c r="F465" s="81"/>
      <c r="G465" s="81"/>
      <c r="H465" s="81"/>
    </row>
    <row r="466" spans="4:8" ht="15.75">
      <c r="D466" s="81"/>
      <c r="E466" s="81"/>
      <c r="F466" s="81"/>
      <c r="G466" s="81"/>
      <c r="H466" s="81"/>
    </row>
    <row r="467" spans="4:8" ht="15.75">
      <c r="D467" s="81"/>
      <c r="E467" s="81"/>
      <c r="F467" s="81"/>
      <c r="G467" s="81"/>
      <c r="H467" s="81"/>
    </row>
    <row r="468" spans="4:8" ht="15.75">
      <c r="D468" s="81"/>
      <c r="E468" s="81"/>
      <c r="F468" s="81"/>
      <c r="G468" s="81"/>
      <c r="H468" s="81"/>
    </row>
    <row r="469" spans="4:8" ht="15.75">
      <c r="D469" s="81"/>
      <c r="E469" s="81"/>
      <c r="F469" s="81"/>
      <c r="G469" s="81"/>
      <c r="H469" s="81"/>
    </row>
    <row r="470" spans="4:8" ht="15.75">
      <c r="D470" s="81"/>
      <c r="E470" s="81"/>
      <c r="F470" s="81"/>
      <c r="G470" s="81"/>
      <c r="H470" s="81"/>
    </row>
    <row r="471" spans="4:8" ht="15.75">
      <c r="D471" s="81"/>
      <c r="E471" s="81"/>
      <c r="F471" s="81"/>
      <c r="G471" s="81"/>
      <c r="H471" s="81"/>
    </row>
    <row r="472" spans="4:8" ht="15.75">
      <c r="D472" s="81"/>
      <c r="E472" s="81"/>
      <c r="F472" s="81"/>
      <c r="G472" s="81"/>
      <c r="H472" s="81"/>
    </row>
    <row r="473" spans="4:8" ht="15.75">
      <c r="D473" s="81"/>
      <c r="E473" s="81"/>
      <c r="F473" s="81"/>
      <c r="G473" s="81"/>
      <c r="H473" s="81"/>
    </row>
    <row r="474" spans="4:8" ht="15.75">
      <c r="D474" s="81"/>
      <c r="E474" s="81"/>
      <c r="F474" s="81"/>
      <c r="G474" s="81"/>
      <c r="H474" s="81"/>
    </row>
    <row r="475" spans="4:8" ht="15.75">
      <c r="D475" s="81"/>
      <c r="E475" s="81"/>
      <c r="F475" s="81"/>
      <c r="G475" s="81"/>
      <c r="H475" s="81"/>
    </row>
    <row r="476" spans="4:8" ht="15.75">
      <c r="D476" s="81"/>
      <c r="E476" s="81"/>
      <c r="F476" s="81"/>
      <c r="G476" s="81"/>
      <c r="H476" s="81"/>
    </row>
    <row r="477" spans="4:8" ht="15.75">
      <c r="D477" s="81"/>
      <c r="E477" s="81"/>
      <c r="F477" s="81"/>
      <c r="G477" s="81"/>
      <c r="H477" s="81"/>
    </row>
    <row r="478" spans="4:8" ht="15.75">
      <c r="D478" s="81"/>
      <c r="E478" s="81"/>
      <c r="F478" s="81"/>
      <c r="G478" s="81"/>
      <c r="H478" s="81"/>
    </row>
    <row r="479" spans="4:8" ht="15.75">
      <c r="D479" s="81"/>
      <c r="E479" s="81"/>
      <c r="F479" s="81"/>
      <c r="G479" s="81"/>
      <c r="H479" s="81"/>
    </row>
    <row r="480" spans="4:8" ht="15.75">
      <c r="D480" s="81"/>
      <c r="E480" s="81"/>
      <c r="F480" s="81"/>
      <c r="G480" s="81"/>
      <c r="H480" s="81"/>
    </row>
    <row r="481" spans="4:8" ht="15.75">
      <c r="D481" s="81"/>
      <c r="E481" s="81"/>
      <c r="F481" s="81"/>
      <c r="G481" s="81"/>
      <c r="H481" s="81"/>
    </row>
    <row r="482" spans="4:8" ht="15.75">
      <c r="D482" s="81"/>
      <c r="E482" s="81"/>
      <c r="F482" s="81"/>
      <c r="G482" s="81"/>
      <c r="H482" s="81"/>
    </row>
    <row r="483" spans="4:8" ht="15.75">
      <c r="D483" s="81"/>
      <c r="E483" s="81"/>
      <c r="F483" s="81"/>
      <c r="G483" s="81"/>
      <c r="H483" s="81"/>
    </row>
    <row r="484" spans="4:8" ht="15.75">
      <c r="D484" s="81"/>
      <c r="E484" s="81"/>
      <c r="F484" s="81"/>
      <c r="G484" s="81"/>
      <c r="H484" s="81"/>
    </row>
    <row r="485" spans="4:8" ht="15.75">
      <c r="D485" s="81"/>
      <c r="E485" s="81"/>
      <c r="F485" s="81"/>
      <c r="G485" s="81"/>
      <c r="H485" s="81"/>
    </row>
    <row r="486" spans="4:8" ht="15.75">
      <c r="D486" s="81"/>
      <c r="E486" s="81"/>
      <c r="F486" s="81"/>
      <c r="G486" s="81"/>
      <c r="H486" s="81"/>
    </row>
    <row r="487" spans="4:8" ht="15.75">
      <c r="D487" s="81"/>
      <c r="E487" s="81"/>
      <c r="F487" s="81"/>
      <c r="G487" s="81"/>
      <c r="H487" s="81"/>
    </row>
    <row r="488" spans="4:8" ht="15.75">
      <c r="D488" s="81"/>
      <c r="E488" s="81"/>
      <c r="F488" s="81"/>
      <c r="G488" s="81"/>
      <c r="H488" s="81"/>
    </row>
    <row r="489" spans="4:8" ht="15.75">
      <c r="D489" s="81"/>
      <c r="E489" s="81"/>
      <c r="F489" s="81"/>
      <c r="G489" s="81"/>
      <c r="H489" s="81"/>
    </row>
    <row r="490" spans="4:8" ht="15.75">
      <c r="D490" s="81"/>
      <c r="E490" s="81"/>
      <c r="F490" s="81"/>
      <c r="G490" s="81"/>
      <c r="H490" s="81"/>
    </row>
    <row r="491" spans="4:8" ht="15.75">
      <c r="D491" s="81"/>
      <c r="E491" s="81"/>
      <c r="F491" s="81"/>
      <c r="G491" s="81"/>
      <c r="H491" s="81"/>
    </row>
    <row r="492" spans="4:8" ht="15.75">
      <c r="D492" s="81"/>
      <c r="E492" s="81"/>
      <c r="F492" s="81"/>
      <c r="G492" s="81"/>
      <c r="H492" s="81"/>
    </row>
    <row r="493" spans="4:8" ht="15.75">
      <c r="D493" s="81"/>
      <c r="E493" s="81"/>
      <c r="F493" s="81"/>
      <c r="G493" s="81"/>
      <c r="H493" s="81"/>
    </row>
    <row r="494" spans="4:8" ht="15.75">
      <c r="D494" s="81"/>
      <c r="E494" s="81"/>
      <c r="F494" s="81"/>
      <c r="G494" s="81"/>
      <c r="H494" s="81"/>
    </row>
    <row r="495" spans="4:8" ht="15.75">
      <c r="D495" s="81"/>
      <c r="E495" s="81"/>
      <c r="F495" s="81"/>
      <c r="G495" s="81"/>
      <c r="H495" s="81"/>
    </row>
    <row r="496" spans="4:8" ht="15.75">
      <c r="D496" s="81"/>
      <c r="E496" s="81"/>
      <c r="F496" s="81"/>
      <c r="G496" s="81"/>
      <c r="H496" s="81"/>
    </row>
    <row r="497" spans="4:8" ht="15.75">
      <c r="D497" s="81"/>
      <c r="E497" s="81"/>
      <c r="F497" s="81"/>
      <c r="G497" s="81"/>
      <c r="H497" s="81"/>
    </row>
    <row r="498" spans="4:8" ht="15.75">
      <c r="D498" s="81"/>
      <c r="E498" s="81"/>
      <c r="F498" s="81"/>
      <c r="G498" s="81"/>
      <c r="H498" s="81"/>
    </row>
    <row r="499" spans="4:8" ht="15.75">
      <c r="D499" s="81"/>
      <c r="E499" s="81"/>
      <c r="F499" s="81"/>
      <c r="G499" s="81"/>
      <c r="H499" s="81"/>
    </row>
    <row r="500" spans="4:8" ht="15.75">
      <c r="D500" s="81"/>
      <c r="E500" s="81"/>
      <c r="F500" s="81"/>
      <c r="G500" s="81"/>
      <c r="H500" s="81"/>
    </row>
    <row r="501" spans="4:8" ht="15.75">
      <c r="D501" s="81"/>
      <c r="E501" s="81"/>
      <c r="F501" s="81"/>
      <c r="G501" s="81"/>
      <c r="H501" s="81"/>
    </row>
    <row r="502" spans="4:8" ht="15.75">
      <c r="D502" s="81"/>
      <c r="E502" s="81"/>
      <c r="F502" s="81"/>
      <c r="G502" s="81"/>
      <c r="H502" s="81"/>
    </row>
    <row r="503" spans="4:8" ht="15.75">
      <c r="D503" s="81"/>
      <c r="E503" s="81"/>
      <c r="F503" s="81"/>
      <c r="G503" s="81"/>
      <c r="H503" s="81"/>
    </row>
    <row r="504" spans="4:8" ht="15.75">
      <c r="D504" s="81"/>
      <c r="E504" s="81"/>
      <c r="F504" s="81"/>
      <c r="G504" s="81"/>
      <c r="H504" s="81"/>
    </row>
    <row r="505" spans="4:8" ht="15.75">
      <c r="D505" s="81"/>
      <c r="E505" s="81"/>
      <c r="F505" s="81"/>
      <c r="G505" s="81"/>
      <c r="H505" s="81"/>
    </row>
    <row r="506" spans="4:8" ht="15.75">
      <c r="D506" s="81"/>
      <c r="E506" s="81"/>
      <c r="F506" s="81"/>
      <c r="G506" s="81"/>
      <c r="H506" s="81"/>
    </row>
    <row r="507" spans="4:8" ht="15.75">
      <c r="D507" s="81"/>
      <c r="E507" s="81"/>
      <c r="F507" s="81"/>
      <c r="G507" s="81"/>
      <c r="H507" s="81"/>
    </row>
    <row r="508" spans="4:8" ht="15.75">
      <c r="D508" s="81"/>
      <c r="E508" s="81"/>
      <c r="F508" s="81"/>
      <c r="G508" s="81"/>
      <c r="H508" s="81"/>
    </row>
    <row r="509" spans="4:8" ht="15.75">
      <c r="D509" s="81"/>
      <c r="E509" s="81"/>
      <c r="F509" s="81"/>
      <c r="G509" s="81"/>
      <c r="H509" s="81"/>
    </row>
    <row r="510" spans="4:8" ht="15.75">
      <c r="D510" s="81"/>
      <c r="E510" s="81"/>
      <c r="F510" s="81"/>
      <c r="G510" s="81"/>
      <c r="H510" s="81"/>
    </row>
    <row r="511" spans="4:8" ht="15.75">
      <c r="D511" s="81"/>
      <c r="E511" s="81"/>
      <c r="F511" s="81"/>
      <c r="G511" s="81"/>
      <c r="H511" s="81"/>
    </row>
    <row r="512" spans="4:8" ht="15.75">
      <c r="D512" s="81"/>
      <c r="E512" s="81"/>
      <c r="F512" s="81"/>
      <c r="G512" s="81"/>
      <c r="H512" s="81"/>
    </row>
    <row r="513" spans="4:8" ht="15.75">
      <c r="D513" s="81"/>
      <c r="E513" s="81"/>
      <c r="F513" s="81"/>
      <c r="G513" s="81"/>
      <c r="H513" s="81"/>
    </row>
    <row r="514" spans="4:8" ht="15.75">
      <c r="D514" s="81"/>
      <c r="E514" s="81"/>
      <c r="F514" s="81"/>
      <c r="G514" s="81"/>
      <c r="H514" s="81"/>
    </row>
    <row r="515" spans="4:8" ht="15.75">
      <c r="D515" s="81"/>
      <c r="E515" s="81"/>
      <c r="F515" s="81"/>
      <c r="G515" s="81"/>
      <c r="H515" s="81"/>
    </row>
    <row r="516" spans="4:8" ht="15.75">
      <c r="D516" s="81"/>
      <c r="E516" s="81"/>
      <c r="F516" s="81"/>
      <c r="G516" s="81"/>
      <c r="H516" s="81"/>
    </row>
    <row r="517" spans="4:8" ht="15.75">
      <c r="D517" s="81"/>
      <c r="E517" s="81"/>
      <c r="F517" s="81"/>
      <c r="G517" s="81"/>
      <c r="H517" s="81"/>
    </row>
    <row r="518" spans="4:8" ht="15.75">
      <c r="D518" s="81"/>
      <c r="E518" s="81"/>
      <c r="F518" s="81"/>
      <c r="G518" s="81"/>
      <c r="H518" s="81"/>
    </row>
    <row r="519" spans="4:8" ht="15.75">
      <c r="D519" s="81"/>
      <c r="E519" s="81"/>
      <c r="F519" s="81"/>
      <c r="G519" s="81"/>
      <c r="H519" s="81"/>
    </row>
    <row r="520" spans="4:8" ht="15.75">
      <c r="D520" s="81"/>
      <c r="E520" s="81"/>
      <c r="F520" s="81"/>
      <c r="G520" s="81"/>
      <c r="H520" s="81"/>
    </row>
    <row r="521" spans="4:8" ht="15.75">
      <c r="D521" s="81"/>
      <c r="E521" s="81"/>
      <c r="F521" s="81"/>
      <c r="G521" s="81"/>
      <c r="H521" s="81"/>
    </row>
    <row r="522" spans="4:8" ht="15.75">
      <c r="D522" s="81"/>
      <c r="E522" s="81"/>
      <c r="F522" s="81"/>
      <c r="G522" s="81"/>
      <c r="H522" s="81"/>
    </row>
    <row r="523" spans="4:8" ht="15.75">
      <c r="D523" s="81"/>
      <c r="E523" s="81"/>
      <c r="F523" s="81"/>
      <c r="G523" s="81"/>
      <c r="H523" s="81"/>
    </row>
    <row r="524" spans="4:8" ht="15.75">
      <c r="D524" s="81"/>
      <c r="E524" s="81"/>
      <c r="F524" s="81"/>
      <c r="G524" s="81"/>
      <c r="H524" s="81"/>
    </row>
    <row r="525" spans="4:8" ht="15.75">
      <c r="D525" s="81"/>
      <c r="E525" s="81"/>
      <c r="F525" s="81"/>
      <c r="G525" s="81"/>
      <c r="H525" s="81"/>
    </row>
    <row r="526" spans="4:8" ht="15.75">
      <c r="D526" s="81"/>
      <c r="E526" s="81"/>
      <c r="F526" s="81"/>
      <c r="G526" s="81"/>
      <c r="H526" s="81"/>
    </row>
    <row r="527" spans="4:8" ht="15.75">
      <c r="D527" s="81"/>
      <c r="E527" s="81"/>
      <c r="F527" s="81"/>
      <c r="G527" s="81"/>
      <c r="H527" s="81"/>
    </row>
    <row r="528" spans="4:8" ht="15.75">
      <c r="D528" s="81"/>
      <c r="E528" s="81"/>
      <c r="F528" s="81"/>
      <c r="G528" s="81"/>
      <c r="H528" s="81"/>
    </row>
    <row r="529" spans="4:8" ht="15.75">
      <c r="D529" s="81"/>
      <c r="E529" s="81"/>
      <c r="F529" s="81"/>
      <c r="G529" s="81"/>
      <c r="H529" s="81"/>
    </row>
    <row r="530" spans="4:8" ht="15.75">
      <c r="D530" s="81"/>
      <c r="E530" s="81"/>
      <c r="F530" s="81"/>
      <c r="G530" s="81"/>
      <c r="H530" s="81"/>
    </row>
    <row r="531" spans="4:8" ht="15.75">
      <c r="D531" s="81"/>
      <c r="E531" s="81"/>
      <c r="F531" s="81"/>
      <c r="G531" s="81"/>
      <c r="H531" s="81"/>
    </row>
    <row r="532" spans="4:8" ht="15.75">
      <c r="D532" s="81"/>
      <c r="E532" s="81"/>
      <c r="F532" s="81"/>
      <c r="G532" s="81"/>
      <c r="H532" s="81"/>
    </row>
    <row r="533" spans="4:8" ht="15.75">
      <c r="D533" s="81"/>
      <c r="E533" s="81"/>
      <c r="F533" s="81"/>
      <c r="G533" s="81"/>
      <c r="H533" s="81"/>
    </row>
    <row r="534" spans="4:8" ht="15.75">
      <c r="D534" s="81"/>
      <c r="E534" s="81"/>
      <c r="F534" s="81"/>
      <c r="G534" s="81"/>
      <c r="H534" s="81"/>
    </row>
    <row r="535" spans="4:8" ht="15.75">
      <c r="D535" s="81"/>
      <c r="E535" s="81"/>
      <c r="F535" s="81"/>
      <c r="G535" s="81"/>
      <c r="H535" s="81"/>
    </row>
    <row r="536" spans="4:8" ht="15.75">
      <c r="D536" s="81"/>
      <c r="E536" s="81"/>
      <c r="F536" s="81"/>
      <c r="G536" s="81"/>
      <c r="H536" s="81"/>
    </row>
    <row r="537" spans="4:8" ht="15.75">
      <c r="D537" s="81"/>
      <c r="E537" s="81"/>
      <c r="F537" s="81"/>
      <c r="G537" s="81"/>
      <c r="H537" s="81"/>
    </row>
    <row r="538" spans="4:8" ht="15.75">
      <c r="D538" s="81"/>
      <c r="E538" s="81"/>
      <c r="F538" s="81"/>
      <c r="G538" s="81"/>
      <c r="H538" s="81"/>
    </row>
    <row r="539" spans="4:8" ht="15.75">
      <c r="D539" s="81"/>
      <c r="E539" s="81"/>
      <c r="F539" s="81"/>
      <c r="G539" s="81"/>
      <c r="H539" s="81"/>
    </row>
    <row r="540" spans="4:8" ht="15.75">
      <c r="D540" s="81"/>
      <c r="E540" s="81"/>
      <c r="F540" s="81"/>
      <c r="G540" s="81"/>
      <c r="H540" s="81"/>
    </row>
    <row r="541" spans="4:8" ht="15.75">
      <c r="D541" s="81"/>
      <c r="E541" s="81"/>
      <c r="F541" s="81"/>
      <c r="G541" s="81"/>
      <c r="H541" s="81"/>
    </row>
    <row r="542" spans="4:8" ht="15.75">
      <c r="D542" s="81"/>
      <c r="E542" s="81"/>
      <c r="F542" s="81"/>
      <c r="G542" s="81"/>
      <c r="H542" s="81"/>
    </row>
    <row r="543" spans="4:8" ht="15.75">
      <c r="D543" s="81"/>
      <c r="E543" s="81"/>
      <c r="F543" s="81"/>
      <c r="G543" s="81"/>
      <c r="H543" s="81"/>
    </row>
    <row r="544" spans="4:8" ht="15.75">
      <c r="D544" s="81"/>
      <c r="E544" s="81"/>
      <c r="F544" s="81"/>
      <c r="G544" s="81"/>
      <c r="H544" s="81"/>
    </row>
    <row r="545" spans="4:8" ht="15.75">
      <c r="D545" s="81"/>
      <c r="E545" s="81"/>
      <c r="F545" s="81"/>
      <c r="G545" s="81"/>
      <c r="H545" s="81"/>
    </row>
    <row r="546" spans="4:8" ht="15.75">
      <c r="D546" s="81"/>
      <c r="E546" s="81"/>
      <c r="F546" s="81"/>
      <c r="G546" s="81"/>
      <c r="H546" s="81"/>
    </row>
    <row r="547" spans="4:8" ht="15.75">
      <c r="D547" s="81"/>
      <c r="E547" s="81"/>
      <c r="F547" s="81"/>
      <c r="G547" s="81"/>
      <c r="H547" s="81"/>
    </row>
    <row r="548" spans="4:8" ht="15.75">
      <c r="D548" s="81"/>
      <c r="E548" s="81"/>
      <c r="F548" s="81"/>
      <c r="G548" s="81"/>
      <c r="H548" s="81"/>
    </row>
    <row r="549" spans="4:8" ht="15.75">
      <c r="D549" s="81"/>
      <c r="E549" s="81"/>
      <c r="F549" s="81"/>
      <c r="G549" s="81"/>
      <c r="H549" s="81"/>
    </row>
    <row r="550" spans="4:8" ht="15.75">
      <c r="D550" s="81"/>
      <c r="E550" s="81"/>
      <c r="F550" s="81"/>
      <c r="G550" s="81"/>
      <c r="H550" s="81"/>
    </row>
    <row r="551" spans="4:8" ht="15.75">
      <c r="D551" s="81"/>
      <c r="E551" s="81"/>
      <c r="F551" s="81"/>
      <c r="G551" s="81"/>
      <c r="H551" s="81"/>
    </row>
    <row r="552" spans="4:8" ht="15.75">
      <c r="D552" s="81"/>
      <c r="E552" s="81"/>
      <c r="F552" s="81"/>
      <c r="G552" s="81"/>
      <c r="H552" s="81"/>
    </row>
    <row r="553" spans="4:8" ht="15.75">
      <c r="D553" s="81"/>
      <c r="E553" s="81"/>
      <c r="F553" s="81"/>
      <c r="G553" s="81"/>
      <c r="H553" s="81"/>
    </row>
    <row r="554" spans="4:8" ht="15.75">
      <c r="D554" s="81"/>
      <c r="E554" s="81"/>
      <c r="F554" s="81"/>
      <c r="G554" s="81"/>
      <c r="H554" s="81"/>
    </row>
    <row r="555" spans="4:8" ht="15.75">
      <c r="D555" s="81"/>
      <c r="E555" s="81"/>
      <c r="F555" s="81"/>
      <c r="G555" s="81"/>
      <c r="H555" s="81"/>
    </row>
    <row r="556" spans="4:8" ht="15.75">
      <c r="D556" s="81"/>
      <c r="E556" s="81"/>
      <c r="F556" s="81"/>
      <c r="G556" s="81"/>
      <c r="H556" s="81"/>
    </row>
    <row r="557" spans="4:8" ht="15.75">
      <c r="D557" s="81"/>
      <c r="E557" s="81"/>
      <c r="F557" s="81"/>
      <c r="G557" s="81"/>
      <c r="H557" s="81"/>
    </row>
    <row r="558" spans="4:8" ht="15.75">
      <c r="D558" s="81"/>
      <c r="E558" s="81"/>
      <c r="F558" s="81"/>
      <c r="G558" s="81"/>
      <c r="H558" s="81"/>
    </row>
    <row r="559" spans="4:8" ht="15.75">
      <c r="D559" s="81"/>
      <c r="E559" s="81"/>
      <c r="F559" s="81"/>
      <c r="G559" s="81"/>
      <c r="H559" s="81"/>
    </row>
    <row r="560" spans="4:8" ht="15.75">
      <c r="D560" s="81"/>
      <c r="E560" s="81"/>
      <c r="F560" s="81"/>
      <c r="G560" s="81"/>
      <c r="H560" s="81"/>
    </row>
    <row r="561" spans="4:8" ht="15.75">
      <c r="D561" s="81"/>
      <c r="E561" s="81"/>
      <c r="F561" s="81"/>
      <c r="G561" s="81"/>
      <c r="H561" s="81"/>
    </row>
    <row r="562" spans="4:8" ht="15.75">
      <c r="D562" s="81"/>
      <c r="E562" s="81"/>
      <c r="F562" s="81"/>
      <c r="G562" s="81"/>
      <c r="H562" s="81"/>
    </row>
    <row r="563" spans="4:8" ht="15.75">
      <c r="D563" s="81"/>
      <c r="E563" s="81"/>
      <c r="F563" s="81"/>
      <c r="G563" s="81"/>
      <c r="H563" s="81"/>
    </row>
    <row r="564" spans="4:8" ht="15.75">
      <c r="D564" s="81"/>
      <c r="E564" s="81"/>
      <c r="F564" s="81"/>
      <c r="G564" s="81"/>
      <c r="H564" s="81"/>
    </row>
    <row r="565" spans="4:8" ht="15.75">
      <c r="D565" s="81"/>
      <c r="E565" s="81"/>
      <c r="F565" s="81"/>
      <c r="G565" s="81"/>
      <c r="H565" s="81"/>
    </row>
    <row r="566" spans="4:8" ht="15.75">
      <c r="D566" s="81"/>
      <c r="E566" s="81"/>
      <c r="F566" s="81"/>
      <c r="G566" s="81"/>
      <c r="H566" s="81"/>
    </row>
    <row r="567" spans="4:8" ht="15.75">
      <c r="D567" s="81"/>
      <c r="E567" s="81"/>
      <c r="F567" s="81"/>
      <c r="G567" s="81"/>
      <c r="H567" s="81"/>
    </row>
    <row r="568" spans="4:8" ht="15.75">
      <c r="D568" s="81"/>
      <c r="E568" s="81"/>
      <c r="F568" s="81"/>
      <c r="G568" s="81"/>
      <c r="H568" s="81"/>
    </row>
    <row r="569" spans="4:8" ht="15.75">
      <c r="D569" s="81"/>
      <c r="E569" s="81"/>
      <c r="F569" s="81"/>
      <c r="G569" s="81"/>
      <c r="H569" s="81"/>
    </row>
    <row r="570" spans="4:8" ht="15.75">
      <c r="D570" s="81"/>
      <c r="E570" s="81"/>
      <c r="F570" s="81"/>
      <c r="G570" s="81"/>
      <c r="H570" s="81"/>
    </row>
    <row r="571" spans="4:8" ht="15.75">
      <c r="D571" s="81"/>
      <c r="E571" s="81"/>
      <c r="F571" s="81"/>
      <c r="G571" s="81"/>
      <c r="H571" s="81"/>
    </row>
    <row r="572" spans="4:8" ht="15.75">
      <c r="D572" s="81"/>
      <c r="E572" s="81"/>
      <c r="F572" s="81"/>
      <c r="G572" s="81"/>
      <c r="H572" s="81"/>
    </row>
    <row r="573" spans="4:8" ht="15.75">
      <c r="D573" s="81"/>
      <c r="E573" s="81"/>
      <c r="F573" s="81"/>
      <c r="G573" s="81"/>
      <c r="H573" s="81"/>
    </row>
    <row r="574" spans="4:8" ht="15.75">
      <c r="D574" s="81"/>
      <c r="E574" s="81"/>
      <c r="F574" s="81"/>
      <c r="G574" s="81"/>
      <c r="H574" s="81"/>
    </row>
    <row r="575" spans="4:8" ht="15.75">
      <c r="D575" s="81"/>
      <c r="E575" s="81"/>
      <c r="F575" s="81"/>
      <c r="G575" s="81"/>
      <c r="H575" s="81"/>
    </row>
    <row r="576" spans="4:8" ht="15.75">
      <c r="D576" s="81"/>
      <c r="E576" s="81"/>
      <c r="F576" s="81"/>
      <c r="G576" s="81"/>
      <c r="H576" s="81"/>
    </row>
    <row r="577" spans="4:8" ht="15.75">
      <c r="D577" s="81"/>
      <c r="E577" s="81"/>
      <c r="F577" s="81"/>
      <c r="G577" s="81"/>
      <c r="H577" s="81"/>
    </row>
    <row r="578" spans="4:8" ht="15.75">
      <c r="D578" s="81"/>
      <c r="E578" s="81"/>
      <c r="F578" s="81"/>
      <c r="G578" s="81"/>
      <c r="H578" s="81"/>
    </row>
    <row r="579" spans="4:8" ht="15.75">
      <c r="D579" s="81"/>
      <c r="E579" s="81"/>
      <c r="F579" s="81"/>
      <c r="G579" s="81"/>
      <c r="H579" s="81"/>
    </row>
    <row r="580" spans="4:8" ht="15.75">
      <c r="D580" s="81"/>
      <c r="E580" s="81"/>
      <c r="F580" s="81"/>
      <c r="G580" s="81"/>
      <c r="H580" s="81"/>
    </row>
    <row r="581" spans="4:8" ht="15.75">
      <c r="D581" s="81"/>
      <c r="E581" s="81"/>
      <c r="F581" s="81"/>
      <c r="G581" s="81"/>
      <c r="H581" s="81"/>
    </row>
    <row r="582" spans="4:8" ht="15.75">
      <c r="D582" s="81"/>
      <c r="E582" s="81"/>
      <c r="F582" s="81"/>
      <c r="G582" s="81"/>
      <c r="H582" s="81"/>
    </row>
    <row r="583" spans="4:8" ht="15.75">
      <c r="D583" s="81"/>
      <c r="E583" s="81"/>
      <c r="F583" s="81"/>
      <c r="G583" s="81"/>
      <c r="H583" s="81"/>
    </row>
    <row r="584" spans="4:8" ht="15.75">
      <c r="D584" s="81"/>
      <c r="E584" s="81"/>
      <c r="F584" s="81"/>
      <c r="G584" s="81"/>
      <c r="H584" s="81"/>
    </row>
    <row r="585" spans="4:8" ht="15.75">
      <c r="D585" s="81"/>
      <c r="E585" s="81"/>
      <c r="F585" s="81"/>
      <c r="G585" s="81"/>
      <c r="H585" s="81"/>
    </row>
    <row r="586" spans="4:8" ht="15.75">
      <c r="D586" s="81"/>
      <c r="E586" s="81"/>
      <c r="F586" s="81"/>
      <c r="G586" s="81"/>
      <c r="H586" s="81"/>
    </row>
    <row r="587" spans="4:8" ht="15.75">
      <c r="D587" s="81"/>
      <c r="E587" s="81"/>
      <c r="F587" s="81"/>
      <c r="G587" s="81"/>
      <c r="H587" s="81"/>
    </row>
    <row r="588" spans="4:8" ht="15.75">
      <c r="D588" s="81"/>
      <c r="E588" s="81"/>
      <c r="F588" s="81"/>
      <c r="G588" s="81"/>
      <c r="H588" s="81"/>
    </row>
    <row r="589" spans="4:8" ht="15.75">
      <c r="D589" s="81"/>
      <c r="E589" s="81"/>
      <c r="F589" s="81"/>
      <c r="G589" s="81"/>
      <c r="H589" s="81"/>
    </row>
    <row r="590" spans="4:8" ht="15.75">
      <c r="D590" s="81"/>
      <c r="E590" s="81"/>
      <c r="F590" s="81"/>
      <c r="G590" s="81"/>
      <c r="H590" s="81"/>
    </row>
    <row r="591" spans="4:8" ht="15.75">
      <c r="D591" s="81"/>
      <c r="E591" s="81"/>
      <c r="F591" s="81"/>
      <c r="G591" s="81"/>
      <c r="H591" s="81"/>
    </row>
    <row r="592" spans="4:8" ht="15.75">
      <c r="D592" s="81"/>
      <c r="E592" s="81"/>
      <c r="F592" s="81"/>
      <c r="G592" s="81"/>
      <c r="H592" s="81"/>
    </row>
    <row r="593" spans="4:8" ht="15.75">
      <c r="D593" s="81"/>
      <c r="E593" s="81"/>
      <c r="F593" s="81"/>
      <c r="G593" s="81"/>
      <c r="H593" s="81"/>
    </row>
    <row r="594" spans="4:8" ht="15.75">
      <c r="D594" s="81"/>
      <c r="E594" s="81"/>
      <c r="F594" s="81"/>
      <c r="G594" s="81"/>
      <c r="H594" s="81"/>
    </row>
    <row r="595" spans="4:8" ht="15.75">
      <c r="D595" s="81"/>
      <c r="E595" s="81"/>
      <c r="F595" s="81"/>
      <c r="G595" s="81"/>
      <c r="H595" s="81"/>
    </row>
    <row r="596" spans="4:8" ht="15.75">
      <c r="D596" s="81"/>
      <c r="E596" s="81"/>
      <c r="F596" s="81"/>
      <c r="G596" s="81"/>
      <c r="H596" s="81"/>
    </row>
    <row r="597" spans="4:8" ht="15.75">
      <c r="D597" s="81"/>
      <c r="E597" s="81"/>
      <c r="F597" s="81"/>
      <c r="G597" s="81"/>
      <c r="H597" s="81"/>
    </row>
    <row r="598" spans="4:8" ht="15.75">
      <c r="D598" s="81"/>
      <c r="E598" s="81"/>
      <c r="F598" s="81"/>
      <c r="G598" s="81"/>
      <c r="H598" s="81"/>
    </row>
    <row r="599" spans="4:8" ht="15.75">
      <c r="D599" s="81"/>
      <c r="E599" s="81"/>
      <c r="F599" s="81"/>
      <c r="G599" s="81"/>
      <c r="H599" s="81"/>
    </row>
    <row r="600" spans="4:8" ht="15.75">
      <c r="D600" s="81"/>
      <c r="E600" s="81"/>
      <c r="F600" s="81"/>
      <c r="G600" s="81"/>
      <c r="H600" s="81"/>
    </row>
    <row r="601" spans="4:8" ht="15.75">
      <c r="D601" s="81"/>
      <c r="E601" s="81"/>
      <c r="F601" s="81"/>
      <c r="G601" s="81"/>
      <c r="H601" s="81"/>
    </row>
    <row r="602" spans="4:8" ht="15.75">
      <c r="D602" s="81"/>
      <c r="E602" s="81"/>
      <c r="F602" s="81"/>
      <c r="G602" s="81"/>
      <c r="H602" s="81"/>
    </row>
    <row r="603" spans="4:8" ht="15.75">
      <c r="D603" s="81"/>
      <c r="E603" s="81"/>
      <c r="F603" s="81"/>
      <c r="G603" s="81"/>
      <c r="H603" s="81"/>
    </row>
    <row r="604" spans="4:8" ht="15.75">
      <c r="D604" s="81"/>
      <c r="E604" s="81"/>
      <c r="F604" s="81"/>
      <c r="G604" s="81"/>
      <c r="H604" s="81"/>
    </row>
    <row r="605" spans="4:8" ht="15.75">
      <c r="D605" s="81"/>
      <c r="E605" s="81"/>
      <c r="F605" s="81"/>
      <c r="G605" s="81"/>
      <c r="H605" s="81"/>
    </row>
    <row r="606" spans="4:8" ht="15.75">
      <c r="D606" s="81"/>
      <c r="E606" s="81"/>
      <c r="F606" s="81"/>
      <c r="G606" s="81"/>
      <c r="H606" s="81"/>
    </row>
    <row r="607" spans="4:8" ht="15.75">
      <c r="D607" s="81"/>
      <c r="E607" s="81"/>
      <c r="F607" s="81"/>
      <c r="G607" s="81"/>
      <c r="H607" s="81"/>
    </row>
    <row r="608" spans="4:8" ht="15.75">
      <c r="D608" s="81"/>
      <c r="E608" s="81"/>
      <c r="F608" s="81"/>
      <c r="G608" s="81"/>
      <c r="H608" s="81"/>
    </row>
    <row r="609" spans="4:8" ht="15.75">
      <c r="D609" s="81"/>
      <c r="E609" s="81"/>
      <c r="F609" s="81"/>
      <c r="G609" s="81"/>
      <c r="H609" s="81"/>
    </row>
    <row r="610" spans="4:8" ht="15.75">
      <c r="D610" s="81"/>
      <c r="E610" s="81"/>
      <c r="F610" s="81"/>
      <c r="G610" s="81"/>
      <c r="H610" s="81"/>
    </row>
    <row r="611" spans="4:8" ht="15.75">
      <c r="D611" s="81"/>
      <c r="E611" s="81"/>
      <c r="F611" s="81"/>
      <c r="G611" s="81"/>
      <c r="H611" s="81"/>
    </row>
    <row r="612" spans="4:8" ht="15.75">
      <c r="D612" s="81"/>
      <c r="E612" s="81"/>
      <c r="F612" s="81"/>
      <c r="G612" s="81"/>
      <c r="H612" s="81"/>
    </row>
    <row r="613" spans="4:8" ht="15.75">
      <c r="D613" s="81"/>
      <c r="E613" s="81"/>
      <c r="F613" s="81"/>
      <c r="G613" s="81"/>
      <c r="H613" s="81"/>
    </row>
    <row r="614" spans="4:8" ht="15.75">
      <c r="D614" s="81"/>
      <c r="E614" s="81"/>
      <c r="F614" s="81"/>
      <c r="G614" s="81"/>
      <c r="H614" s="81"/>
    </row>
    <row r="615" spans="4:8" ht="15.75">
      <c r="D615" s="81"/>
      <c r="E615" s="81"/>
      <c r="F615" s="81"/>
      <c r="G615" s="81"/>
      <c r="H615" s="81"/>
    </row>
    <row r="616" spans="4:8" ht="15.75">
      <c r="D616" s="81"/>
      <c r="E616" s="81"/>
      <c r="F616" s="81"/>
      <c r="G616" s="81"/>
      <c r="H616" s="81"/>
    </row>
    <row r="617" spans="4:8" ht="15.75">
      <c r="D617" s="81"/>
      <c r="E617" s="81"/>
      <c r="F617" s="81"/>
      <c r="G617" s="81"/>
      <c r="H617" s="81"/>
    </row>
    <row r="618" spans="4:8" ht="15.75">
      <c r="D618" s="81"/>
      <c r="E618" s="81"/>
      <c r="F618" s="81"/>
      <c r="G618" s="81"/>
      <c r="H618" s="81"/>
    </row>
    <row r="619" spans="4:8" ht="15.75">
      <c r="D619" s="81"/>
      <c r="E619" s="81"/>
      <c r="F619" s="81"/>
      <c r="G619" s="81"/>
      <c r="H619" s="81"/>
    </row>
    <row r="620" spans="4:8" ht="15.75">
      <c r="D620" s="81"/>
      <c r="E620" s="81"/>
      <c r="F620" s="81"/>
      <c r="G620" s="81"/>
      <c r="H620" s="81"/>
    </row>
    <row r="621" spans="4:8" ht="15.75">
      <c r="D621" s="81"/>
      <c r="E621" s="81"/>
      <c r="F621" s="81"/>
      <c r="G621" s="81"/>
      <c r="H621" s="81"/>
    </row>
    <row r="622" spans="4:8" ht="15.75">
      <c r="D622" s="81"/>
      <c r="E622" s="81"/>
      <c r="F622" s="81"/>
      <c r="G622" s="81"/>
      <c r="H622" s="81"/>
    </row>
    <row r="623" spans="4:8" ht="15.75">
      <c r="D623" s="81"/>
      <c r="E623" s="81"/>
      <c r="F623" s="81"/>
      <c r="G623" s="81"/>
      <c r="H623" s="81"/>
    </row>
    <row r="624" spans="4:8" ht="15.75">
      <c r="D624" s="81"/>
      <c r="E624" s="81"/>
      <c r="F624" s="81"/>
      <c r="G624" s="81"/>
      <c r="H624" s="81"/>
    </row>
    <row r="625" spans="4:8" ht="15.75">
      <c r="D625" s="81"/>
      <c r="E625" s="81"/>
      <c r="F625" s="81"/>
      <c r="G625" s="81"/>
      <c r="H625" s="81"/>
    </row>
    <row r="626" spans="4:8" ht="15.75">
      <c r="D626" s="81"/>
      <c r="E626" s="81"/>
      <c r="F626" s="81"/>
      <c r="G626" s="81"/>
      <c r="H626" s="81"/>
    </row>
    <row r="627" spans="4:8" ht="15.75">
      <c r="D627" s="81"/>
      <c r="E627" s="81"/>
      <c r="F627" s="81"/>
      <c r="G627" s="81"/>
      <c r="H627" s="81"/>
    </row>
    <row r="628" spans="4:8" ht="15.75">
      <c r="D628" s="81"/>
      <c r="E628" s="81"/>
      <c r="F628" s="81"/>
      <c r="G628" s="81"/>
      <c r="H628" s="81"/>
    </row>
    <row r="629" spans="4:8" ht="15.75">
      <c r="D629" s="81"/>
      <c r="E629" s="81"/>
      <c r="F629" s="81"/>
      <c r="G629" s="81"/>
      <c r="H629" s="81"/>
    </row>
    <row r="630" spans="4:8" ht="15.75">
      <c r="D630" s="81"/>
      <c r="E630" s="81"/>
      <c r="F630" s="81"/>
      <c r="G630" s="81"/>
      <c r="H630" s="81"/>
    </row>
    <row r="631" spans="4:8" ht="15.75">
      <c r="D631" s="81"/>
      <c r="E631" s="81"/>
      <c r="F631" s="81"/>
      <c r="G631" s="81"/>
      <c r="H631" s="81"/>
    </row>
    <row r="632" spans="4:8" ht="15.75">
      <c r="D632" s="81"/>
      <c r="E632" s="81"/>
      <c r="F632" s="81"/>
      <c r="G632" s="81"/>
      <c r="H632" s="81"/>
    </row>
    <row r="633" spans="4:8" ht="15.75">
      <c r="D633" s="81"/>
      <c r="E633" s="81"/>
      <c r="F633" s="81"/>
      <c r="G633" s="81"/>
      <c r="H633" s="81"/>
    </row>
    <row r="634" spans="4:8" ht="15.75">
      <c r="D634" s="81"/>
      <c r="E634" s="81"/>
      <c r="F634" s="81"/>
      <c r="G634" s="81"/>
      <c r="H634" s="81"/>
    </row>
    <row r="635" spans="4:8" ht="15.75">
      <c r="D635" s="81"/>
      <c r="E635" s="81"/>
      <c r="F635" s="81"/>
      <c r="G635" s="81"/>
      <c r="H635" s="81"/>
    </row>
    <row r="636" spans="4:8" ht="15.75">
      <c r="D636" s="81"/>
      <c r="E636" s="81"/>
      <c r="F636" s="81"/>
      <c r="G636" s="81"/>
      <c r="H636" s="81"/>
    </row>
    <row r="637" spans="4:8" ht="15.75">
      <c r="D637" s="81"/>
      <c r="E637" s="81"/>
      <c r="F637" s="81"/>
      <c r="G637" s="81"/>
      <c r="H637" s="81"/>
    </row>
    <row r="638" spans="4:8" ht="15.75">
      <c r="D638" s="81"/>
      <c r="E638" s="81"/>
      <c r="F638" s="81"/>
      <c r="G638" s="81"/>
      <c r="H638" s="81"/>
    </row>
    <row r="639" spans="4:8" ht="15.75">
      <c r="D639" s="81"/>
      <c r="E639" s="81"/>
      <c r="F639" s="81"/>
      <c r="G639" s="81"/>
      <c r="H639" s="81"/>
    </row>
    <row r="640" spans="4:8" ht="15.75">
      <c r="D640" s="81"/>
      <c r="E640" s="81"/>
      <c r="F640" s="81"/>
      <c r="G640" s="81"/>
      <c r="H640" s="81"/>
    </row>
    <row r="641" spans="4:8" ht="15.75">
      <c r="D641" s="81"/>
      <c r="E641" s="81"/>
      <c r="F641" s="81"/>
      <c r="G641" s="81"/>
      <c r="H641" s="81"/>
    </row>
    <row r="642" spans="4:8" ht="15.75">
      <c r="D642" s="81"/>
      <c r="E642" s="81"/>
      <c r="F642" s="81"/>
      <c r="G642" s="81"/>
      <c r="H642" s="81"/>
    </row>
    <row r="643" spans="4:8" ht="15.75">
      <c r="D643" s="81"/>
      <c r="E643" s="81"/>
      <c r="F643" s="81"/>
      <c r="G643" s="81"/>
      <c r="H643" s="81"/>
    </row>
    <row r="644" spans="4:8" ht="15.75">
      <c r="D644" s="81"/>
      <c r="E644" s="81"/>
      <c r="F644" s="81"/>
      <c r="G644" s="81"/>
      <c r="H644" s="81"/>
    </row>
    <row r="645" spans="4:8" ht="15.75">
      <c r="D645" s="81"/>
      <c r="E645" s="81"/>
      <c r="F645" s="81"/>
      <c r="G645" s="81"/>
      <c r="H645" s="81"/>
    </row>
    <row r="646" spans="4:8" ht="15.75">
      <c r="D646" s="81"/>
      <c r="E646" s="81"/>
      <c r="F646" s="81"/>
      <c r="G646" s="81"/>
      <c r="H646" s="81"/>
    </row>
    <row r="647" spans="4:8" ht="15.75">
      <c r="D647" s="81"/>
      <c r="E647" s="81"/>
      <c r="F647" s="81"/>
      <c r="G647" s="81"/>
      <c r="H647" s="81"/>
    </row>
    <row r="648" spans="4:8" ht="15.75">
      <c r="D648" s="81"/>
      <c r="E648" s="81"/>
      <c r="F648" s="81"/>
      <c r="G648" s="81"/>
      <c r="H648" s="81"/>
    </row>
    <row r="649" spans="4:8" ht="15.75">
      <c r="D649" s="81"/>
      <c r="E649" s="81"/>
      <c r="F649" s="81"/>
      <c r="G649" s="81"/>
      <c r="H649" s="81"/>
    </row>
    <row r="650" spans="4:8" ht="15.75">
      <c r="D650" s="81"/>
      <c r="E650" s="81"/>
      <c r="F650" s="81"/>
      <c r="G650" s="81"/>
      <c r="H650" s="81"/>
    </row>
    <row r="651" spans="4:8" ht="15.75">
      <c r="D651" s="81"/>
      <c r="E651" s="81"/>
      <c r="F651" s="81"/>
      <c r="G651" s="81"/>
      <c r="H651" s="81"/>
    </row>
    <row r="652" spans="4:8" ht="15.75">
      <c r="D652" s="81"/>
      <c r="E652" s="81"/>
      <c r="F652" s="81"/>
      <c r="G652" s="81"/>
      <c r="H652" s="81"/>
    </row>
    <row r="653" spans="4:8" ht="15.75">
      <c r="D653" s="81"/>
      <c r="E653" s="81"/>
      <c r="F653" s="81"/>
      <c r="G653" s="81"/>
      <c r="H653" s="81"/>
    </row>
    <row r="654" spans="4:8" ht="15.75">
      <c r="D654" s="81"/>
      <c r="E654" s="81"/>
      <c r="F654" s="81"/>
      <c r="G654" s="81"/>
      <c r="H654" s="81"/>
    </row>
    <row r="655" spans="4:8" ht="15.75">
      <c r="D655" s="81"/>
      <c r="E655" s="81"/>
      <c r="F655" s="81"/>
      <c r="G655" s="81"/>
      <c r="H655" s="81"/>
    </row>
    <row r="656" spans="4:8" ht="15.75">
      <c r="D656" s="81"/>
      <c r="E656" s="81"/>
      <c r="F656" s="81"/>
      <c r="G656" s="81"/>
      <c r="H656" s="81"/>
    </row>
    <row r="657" spans="4:8" ht="15.75">
      <c r="D657" s="81"/>
      <c r="E657" s="81"/>
      <c r="F657" s="81"/>
      <c r="G657" s="81"/>
      <c r="H657" s="81"/>
    </row>
    <row r="658" spans="4:8" ht="15.75">
      <c r="D658" s="81"/>
      <c r="E658" s="81"/>
      <c r="F658" s="81"/>
      <c r="G658" s="81"/>
      <c r="H658" s="81"/>
    </row>
    <row r="659" spans="4:8" ht="15.75">
      <c r="D659" s="81"/>
      <c r="E659" s="81"/>
      <c r="F659" s="81"/>
      <c r="G659" s="81"/>
      <c r="H659" s="81"/>
    </row>
    <row r="660" spans="4:8" ht="15.75">
      <c r="D660" s="81"/>
      <c r="E660" s="81"/>
      <c r="F660" s="81"/>
      <c r="G660" s="81"/>
      <c r="H660" s="81"/>
    </row>
    <row r="661" spans="4:8" ht="15.75">
      <c r="D661" s="81"/>
      <c r="E661" s="81"/>
      <c r="F661" s="81"/>
      <c r="G661" s="81"/>
      <c r="H661" s="81"/>
    </row>
    <row r="662" spans="4:8" ht="15.75">
      <c r="D662" s="81"/>
      <c r="E662" s="81"/>
      <c r="F662" s="81"/>
      <c r="G662" s="81"/>
      <c r="H662" s="81"/>
    </row>
    <row r="663" spans="4:8" ht="15.75">
      <c r="D663" s="81"/>
      <c r="E663" s="81"/>
      <c r="F663" s="81"/>
      <c r="G663" s="81"/>
      <c r="H663" s="81"/>
    </row>
    <row r="664" spans="4:8" ht="15.75">
      <c r="D664" s="81"/>
      <c r="E664" s="81"/>
      <c r="F664" s="81"/>
      <c r="G664" s="81"/>
      <c r="H664" s="81"/>
    </row>
    <row r="665" spans="4:8" ht="15.75">
      <c r="D665" s="81"/>
      <c r="E665" s="81"/>
      <c r="F665" s="81"/>
      <c r="G665" s="81"/>
      <c r="H665" s="81"/>
    </row>
    <row r="666" spans="4:8" ht="15.75">
      <c r="D666" s="81"/>
      <c r="E666" s="81"/>
      <c r="F666" s="81"/>
      <c r="G666" s="81"/>
      <c r="H666" s="81"/>
    </row>
    <row r="667" spans="4:8" ht="15.75">
      <c r="D667" s="81"/>
      <c r="E667" s="81"/>
      <c r="F667" s="81"/>
      <c r="G667" s="81"/>
      <c r="H667" s="81"/>
    </row>
    <row r="668" spans="4:8" ht="15.75">
      <c r="D668" s="81"/>
      <c r="E668" s="81"/>
      <c r="F668" s="81"/>
      <c r="G668" s="81"/>
      <c r="H668" s="81"/>
    </row>
    <row r="669" spans="4:8" ht="15.75">
      <c r="D669" s="81"/>
      <c r="E669" s="81"/>
      <c r="F669" s="81"/>
      <c r="G669" s="81"/>
      <c r="H669" s="81"/>
    </row>
    <row r="670" spans="4:8" ht="15.75">
      <c r="D670" s="81"/>
      <c r="E670" s="81"/>
      <c r="F670" s="81"/>
      <c r="G670" s="81"/>
      <c r="H670" s="81"/>
    </row>
    <row r="671" spans="4:8" ht="15.75">
      <c r="D671" s="81"/>
      <c r="E671" s="81"/>
      <c r="F671" s="81"/>
      <c r="G671" s="81"/>
      <c r="H671" s="81"/>
    </row>
    <row r="672" spans="4:8" ht="15.75">
      <c r="D672" s="81"/>
      <c r="E672" s="81"/>
      <c r="F672" s="81"/>
      <c r="G672" s="81"/>
      <c r="H672" s="81"/>
    </row>
    <row r="673" spans="4:8" ht="15.75">
      <c r="D673" s="81"/>
      <c r="E673" s="81"/>
      <c r="F673" s="81"/>
      <c r="G673" s="81"/>
      <c r="H673" s="81"/>
    </row>
    <row r="674" spans="4:8" ht="15.75">
      <c r="D674" s="81"/>
      <c r="E674" s="81"/>
      <c r="F674" s="81"/>
      <c r="G674" s="81"/>
      <c r="H674" s="81"/>
    </row>
    <row r="675" spans="4:8" ht="15.75">
      <c r="D675" s="81"/>
      <c r="E675" s="81"/>
      <c r="F675" s="81"/>
      <c r="G675" s="81"/>
      <c r="H675" s="81"/>
    </row>
    <row r="676" spans="4:8" ht="15.75">
      <c r="D676" s="81"/>
      <c r="E676" s="81"/>
      <c r="F676" s="81"/>
      <c r="G676" s="81"/>
      <c r="H676" s="81"/>
    </row>
    <row r="677" spans="4:8" ht="15.75">
      <c r="D677" s="81"/>
      <c r="E677" s="81"/>
      <c r="F677" s="81"/>
      <c r="G677" s="81"/>
      <c r="H677" s="81"/>
    </row>
    <row r="678" spans="4:8" ht="15.75">
      <c r="D678" s="81"/>
      <c r="E678" s="81"/>
      <c r="F678" s="81"/>
      <c r="G678" s="81"/>
      <c r="H678" s="81"/>
    </row>
    <row r="679" spans="4:8" ht="15.75">
      <c r="D679" s="81"/>
      <c r="E679" s="81"/>
      <c r="F679" s="81"/>
      <c r="G679" s="81"/>
      <c r="H679" s="81"/>
    </row>
    <row r="680" spans="4:8" ht="15.75">
      <c r="D680" s="81"/>
      <c r="E680" s="81"/>
      <c r="F680" s="81"/>
      <c r="G680" s="81"/>
      <c r="H680" s="81"/>
    </row>
    <row r="681" spans="4:8" ht="15.75">
      <c r="D681" s="81"/>
      <c r="E681" s="81"/>
      <c r="F681" s="81"/>
      <c r="G681" s="81"/>
      <c r="H681" s="81"/>
    </row>
    <row r="682" spans="4:8" ht="15.75">
      <c r="D682" s="81"/>
      <c r="E682" s="81"/>
      <c r="F682" s="81"/>
      <c r="G682" s="81"/>
      <c r="H682" s="81"/>
    </row>
    <row r="683" spans="4:8" ht="15.75">
      <c r="D683" s="81"/>
      <c r="E683" s="81"/>
      <c r="F683" s="81"/>
      <c r="G683" s="81"/>
      <c r="H683" s="81"/>
    </row>
    <row r="684" spans="4:8" ht="15.75">
      <c r="D684" s="81"/>
      <c r="E684" s="81"/>
      <c r="F684" s="81"/>
      <c r="G684" s="81"/>
      <c r="H684" s="81"/>
    </row>
    <row r="685" spans="4:8" ht="15.75">
      <c r="D685" s="81"/>
      <c r="E685" s="81"/>
      <c r="F685" s="81"/>
      <c r="G685" s="81"/>
      <c r="H685" s="81"/>
    </row>
    <row r="686" spans="4:8" ht="15.75">
      <c r="D686" s="81"/>
      <c r="E686" s="81"/>
      <c r="F686" s="81"/>
      <c r="G686" s="81"/>
      <c r="H686" s="81"/>
    </row>
    <row r="687" spans="4:8" ht="15.75">
      <c r="D687" s="81"/>
      <c r="E687" s="81"/>
      <c r="F687" s="81"/>
      <c r="G687" s="81"/>
      <c r="H687" s="81"/>
    </row>
    <row r="688" spans="4:8" ht="15.75">
      <c r="D688" s="81"/>
      <c r="E688" s="81"/>
      <c r="F688" s="81"/>
      <c r="G688" s="81"/>
      <c r="H688" s="81"/>
    </row>
    <row r="689" spans="4:8" ht="15.75">
      <c r="D689" s="81"/>
      <c r="E689" s="81"/>
      <c r="F689" s="81"/>
      <c r="G689" s="81"/>
      <c r="H689" s="81"/>
    </row>
    <row r="690" spans="4:8" ht="15.75">
      <c r="D690" s="81"/>
      <c r="E690" s="81"/>
      <c r="F690" s="81"/>
      <c r="G690" s="81"/>
      <c r="H690" s="81"/>
    </row>
    <row r="691" spans="4:8" ht="15.75">
      <c r="D691" s="81"/>
      <c r="E691" s="81"/>
      <c r="F691" s="81"/>
      <c r="G691" s="81"/>
      <c r="H691" s="81"/>
    </row>
    <row r="692" spans="4:8" ht="15.75">
      <c r="D692" s="81"/>
      <c r="E692" s="81"/>
      <c r="F692" s="81"/>
      <c r="G692" s="81"/>
      <c r="H692" s="81"/>
    </row>
    <row r="693" spans="4:8" ht="15.75">
      <c r="D693" s="81"/>
      <c r="E693" s="81"/>
      <c r="F693" s="81"/>
      <c r="G693" s="81"/>
      <c r="H693" s="81"/>
    </row>
    <row r="694" spans="4:8" ht="15.75">
      <c r="D694" s="81"/>
      <c r="E694" s="81"/>
      <c r="F694" s="81"/>
      <c r="G694" s="81"/>
      <c r="H694" s="81"/>
    </row>
    <row r="695" spans="4:8" ht="15.75">
      <c r="D695" s="81"/>
      <c r="E695" s="81"/>
      <c r="F695" s="81"/>
      <c r="G695" s="81"/>
      <c r="H695" s="81"/>
    </row>
    <row r="696" spans="4:8" ht="15.75">
      <c r="D696" s="81"/>
      <c r="E696" s="81"/>
      <c r="F696" s="81"/>
      <c r="G696" s="81"/>
      <c r="H696" s="81"/>
    </row>
    <row r="697" spans="4:8" ht="15.75">
      <c r="D697" s="81"/>
      <c r="E697" s="81"/>
      <c r="F697" s="81"/>
      <c r="G697" s="81"/>
      <c r="H697" s="81"/>
    </row>
    <row r="698" spans="4:8" ht="15.75">
      <c r="D698" s="81"/>
      <c r="E698" s="81"/>
      <c r="F698" s="81"/>
      <c r="G698" s="81"/>
      <c r="H698" s="81"/>
    </row>
    <row r="699" spans="4:8" ht="15.75">
      <c r="D699" s="81"/>
      <c r="E699" s="81"/>
      <c r="F699" s="81"/>
      <c r="G699" s="81"/>
      <c r="H699" s="81"/>
    </row>
    <row r="700" spans="4:8" ht="15.75">
      <c r="D700" s="81"/>
      <c r="E700" s="81"/>
      <c r="F700" s="81"/>
      <c r="G700" s="81"/>
      <c r="H700" s="81"/>
    </row>
    <row r="701" spans="4:8" ht="15.75">
      <c r="D701" s="81"/>
      <c r="E701" s="81"/>
      <c r="F701" s="81"/>
      <c r="G701" s="81"/>
      <c r="H701" s="81"/>
    </row>
    <row r="702" spans="4:8" ht="15.75">
      <c r="D702" s="81"/>
      <c r="E702" s="81"/>
      <c r="F702" s="81"/>
      <c r="G702" s="81"/>
      <c r="H702" s="81"/>
    </row>
    <row r="703" spans="4:8" ht="15.75">
      <c r="D703" s="81"/>
      <c r="E703" s="81"/>
      <c r="F703" s="81"/>
      <c r="G703" s="81"/>
      <c r="H703" s="81"/>
    </row>
    <row r="704" spans="4:8" ht="15.75">
      <c r="D704" s="81"/>
      <c r="E704" s="81"/>
      <c r="F704" s="81"/>
      <c r="G704" s="81"/>
      <c r="H704" s="81"/>
    </row>
    <row r="705" spans="4:8" ht="15.75">
      <c r="D705" s="81"/>
      <c r="E705" s="81"/>
      <c r="F705" s="81"/>
      <c r="G705" s="81"/>
      <c r="H705" s="81"/>
    </row>
    <row r="706" spans="4:8" ht="15.75">
      <c r="D706" s="81"/>
      <c r="E706" s="81"/>
      <c r="F706" s="81"/>
      <c r="G706" s="81"/>
      <c r="H706" s="81"/>
    </row>
    <row r="707" spans="4:8" ht="15.75">
      <c r="D707" s="81"/>
      <c r="E707" s="81"/>
      <c r="F707" s="81"/>
      <c r="G707" s="81"/>
      <c r="H707" s="81"/>
    </row>
    <row r="708" spans="4:8" ht="15.75">
      <c r="D708" s="81"/>
      <c r="E708" s="81"/>
      <c r="F708" s="81"/>
      <c r="G708" s="81"/>
      <c r="H708" s="81"/>
    </row>
    <row r="709" spans="4:8" ht="15.75">
      <c r="D709" s="81"/>
      <c r="E709" s="81"/>
      <c r="F709" s="81"/>
      <c r="G709" s="81"/>
      <c r="H709" s="81"/>
    </row>
    <row r="710" spans="4:8" ht="15.75">
      <c r="D710" s="81"/>
      <c r="E710" s="81"/>
      <c r="F710" s="81"/>
      <c r="G710" s="81"/>
      <c r="H710" s="81"/>
    </row>
    <row r="711" spans="4:8" ht="15.75">
      <c r="D711" s="81"/>
      <c r="E711" s="81"/>
      <c r="F711" s="81"/>
      <c r="G711" s="81"/>
      <c r="H711" s="81"/>
    </row>
    <row r="712" spans="4:8" ht="15.75">
      <c r="D712" s="81"/>
      <c r="E712" s="81"/>
      <c r="F712" s="81"/>
      <c r="G712" s="81"/>
      <c r="H712" s="81"/>
    </row>
    <row r="713" spans="4:8" ht="15.75">
      <c r="D713" s="81"/>
      <c r="E713" s="81"/>
      <c r="F713" s="81"/>
      <c r="G713" s="81"/>
      <c r="H713" s="81"/>
    </row>
    <row r="714" spans="4:8" ht="15.75">
      <c r="D714" s="81"/>
      <c r="E714" s="81"/>
      <c r="F714" s="81"/>
      <c r="G714" s="81"/>
      <c r="H714" s="81"/>
    </row>
    <row r="715" spans="4:8" ht="15.75">
      <c r="D715" s="81"/>
      <c r="E715" s="81"/>
      <c r="F715" s="81"/>
      <c r="G715" s="81"/>
      <c r="H715" s="81"/>
    </row>
    <row r="716" spans="4:8" ht="15.75">
      <c r="D716" s="81"/>
      <c r="E716" s="81"/>
      <c r="F716" s="81"/>
      <c r="G716" s="81"/>
      <c r="H716" s="81"/>
    </row>
    <row r="717" spans="4:8" ht="15.75">
      <c r="D717" s="81"/>
      <c r="E717" s="81"/>
      <c r="F717" s="81"/>
      <c r="G717" s="81"/>
      <c r="H717" s="81"/>
    </row>
    <row r="718" spans="4:8" ht="15.75">
      <c r="D718" s="81"/>
      <c r="E718" s="81"/>
      <c r="F718" s="81"/>
      <c r="G718" s="81"/>
      <c r="H718" s="81"/>
    </row>
    <row r="719" spans="4:8" ht="15.75">
      <c r="D719" s="81"/>
      <c r="E719" s="81"/>
      <c r="F719" s="81"/>
      <c r="G719" s="81"/>
      <c r="H719" s="81"/>
    </row>
    <row r="720" spans="4:8" ht="15.75">
      <c r="D720" s="81"/>
      <c r="E720" s="81"/>
      <c r="F720" s="81"/>
      <c r="G720" s="81"/>
      <c r="H720" s="81"/>
    </row>
    <row r="721" spans="4:8" ht="15.75">
      <c r="D721" s="81"/>
      <c r="E721" s="81"/>
      <c r="F721" s="81"/>
      <c r="G721" s="81"/>
      <c r="H721" s="81"/>
    </row>
    <row r="722" spans="4:8" ht="15.75">
      <c r="D722" s="81"/>
      <c r="E722" s="81"/>
      <c r="F722" s="81"/>
      <c r="G722" s="81"/>
      <c r="H722" s="81"/>
    </row>
    <row r="723" spans="4:8" ht="15.75">
      <c r="D723" s="81"/>
      <c r="E723" s="81"/>
      <c r="F723" s="81"/>
      <c r="G723" s="81"/>
      <c r="H723" s="81"/>
    </row>
    <row r="724" spans="4:8" ht="15.75">
      <c r="D724" s="81"/>
      <c r="E724" s="81"/>
      <c r="F724" s="81"/>
      <c r="G724" s="81"/>
      <c r="H724" s="81"/>
    </row>
    <row r="725" spans="4:8" ht="15.75">
      <c r="D725" s="81"/>
      <c r="E725" s="81"/>
      <c r="F725" s="81"/>
      <c r="G725" s="81"/>
      <c r="H725" s="81"/>
    </row>
    <row r="726" spans="4:8" ht="15.75">
      <c r="D726" s="81"/>
      <c r="E726" s="81"/>
      <c r="F726" s="81"/>
      <c r="G726" s="81"/>
      <c r="H726" s="81"/>
    </row>
    <row r="727" spans="4:8" ht="15.75">
      <c r="D727" s="81"/>
      <c r="E727" s="81"/>
      <c r="F727" s="81"/>
      <c r="G727" s="81"/>
      <c r="H727" s="81"/>
    </row>
    <row r="728" spans="4:8" ht="15.75">
      <c r="D728" s="81"/>
      <c r="E728" s="81"/>
      <c r="F728" s="81"/>
      <c r="G728" s="81"/>
      <c r="H728" s="81"/>
    </row>
    <row r="729" spans="4:8" ht="15.75">
      <c r="D729" s="81"/>
      <c r="E729" s="81"/>
      <c r="F729" s="81"/>
      <c r="G729" s="81"/>
      <c r="H729" s="81"/>
    </row>
    <row r="730" spans="4:8" ht="15.75">
      <c r="D730" s="81"/>
      <c r="E730" s="81"/>
      <c r="F730" s="81"/>
      <c r="G730" s="81"/>
      <c r="H730" s="81"/>
    </row>
    <row r="731" spans="4:8" ht="15.75">
      <c r="D731" s="81"/>
      <c r="E731" s="81"/>
      <c r="F731" s="81"/>
      <c r="G731" s="81"/>
      <c r="H731" s="81"/>
    </row>
    <row r="732" spans="4:8" ht="15.75">
      <c r="D732" s="81"/>
      <c r="E732" s="81"/>
      <c r="F732" s="81"/>
      <c r="G732" s="81"/>
      <c r="H732" s="81"/>
    </row>
    <row r="733" spans="4:8" ht="15.75">
      <c r="D733" s="81"/>
      <c r="E733" s="81"/>
      <c r="F733" s="81"/>
      <c r="G733" s="81"/>
      <c r="H733" s="81"/>
    </row>
    <row r="734" spans="4:8" ht="15.75">
      <c r="D734" s="81"/>
      <c r="E734" s="81"/>
      <c r="F734" s="81"/>
      <c r="G734" s="81"/>
      <c r="H734" s="81"/>
    </row>
    <row r="735" spans="4:8" ht="15.75">
      <c r="D735" s="81"/>
      <c r="E735" s="81"/>
      <c r="F735" s="81"/>
      <c r="G735" s="81"/>
      <c r="H735" s="81"/>
    </row>
    <row r="736" spans="4:8" ht="15.75">
      <c r="D736" s="81"/>
      <c r="E736" s="81"/>
      <c r="F736" s="81"/>
      <c r="G736" s="81"/>
      <c r="H736" s="81"/>
    </row>
    <row r="737" spans="4:8" ht="15.75">
      <c r="D737" s="81"/>
      <c r="E737" s="81"/>
      <c r="F737" s="81"/>
      <c r="G737" s="81"/>
      <c r="H737" s="81"/>
    </row>
    <row r="738" spans="4:8" ht="15.75">
      <c r="D738" s="81"/>
      <c r="E738" s="81"/>
      <c r="F738" s="81"/>
      <c r="G738" s="81"/>
      <c r="H738" s="81"/>
    </row>
    <row r="739" spans="4:8" ht="15.75">
      <c r="D739" s="81"/>
      <c r="E739" s="81"/>
      <c r="F739" s="81"/>
      <c r="G739" s="81"/>
      <c r="H739" s="81"/>
    </row>
    <row r="740" spans="4:8" ht="15.75">
      <c r="D740" s="81"/>
      <c r="E740" s="81"/>
      <c r="F740" s="81"/>
      <c r="G740" s="81"/>
      <c r="H740" s="81"/>
    </row>
    <row r="741" spans="4:8" ht="15.75">
      <c r="D741" s="81"/>
      <c r="E741" s="81"/>
      <c r="F741" s="81"/>
      <c r="G741" s="81"/>
      <c r="H741" s="81"/>
    </row>
    <row r="742" spans="4:8" ht="15.75">
      <c r="D742" s="81"/>
      <c r="E742" s="81"/>
      <c r="F742" s="81"/>
      <c r="G742" s="81"/>
      <c r="H742" s="81"/>
    </row>
    <row r="743" spans="4:8" ht="15.75">
      <c r="D743" s="81"/>
      <c r="E743" s="81"/>
      <c r="F743" s="81"/>
      <c r="G743" s="81"/>
      <c r="H743" s="81"/>
    </row>
    <row r="744" spans="4:8" ht="15.75">
      <c r="D744" s="81"/>
      <c r="E744" s="81"/>
      <c r="F744" s="81"/>
      <c r="G744" s="81"/>
      <c r="H744" s="81"/>
    </row>
    <row r="745" spans="4:8" ht="15.75">
      <c r="D745" s="81"/>
      <c r="E745" s="81"/>
      <c r="F745" s="81"/>
      <c r="G745" s="81"/>
      <c r="H745" s="81"/>
    </row>
    <row r="746" spans="4:8" ht="15.75">
      <c r="D746" s="81"/>
      <c r="E746" s="81"/>
      <c r="F746" s="81"/>
      <c r="G746" s="81"/>
      <c r="H746" s="81"/>
    </row>
    <row r="747" spans="4:8" ht="15.75">
      <c r="D747" s="81"/>
      <c r="E747" s="81"/>
      <c r="F747" s="81"/>
      <c r="G747" s="81"/>
      <c r="H747" s="81"/>
    </row>
    <row r="748" spans="4:8" ht="15.75">
      <c r="D748" s="81"/>
      <c r="E748" s="81"/>
      <c r="F748" s="81"/>
      <c r="G748" s="81"/>
      <c r="H748" s="81"/>
    </row>
    <row r="749" spans="4:8" ht="15.75">
      <c r="D749" s="81"/>
      <c r="E749" s="81"/>
      <c r="F749" s="81"/>
      <c r="G749" s="81"/>
      <c r="H749" s="81"/>
    </row>
    <row r="750" spans="4:8" ht="15.75">
      <c r="D750" s="81"/>
      <c r="E750" s="81"/>
      <c r="F750" s="81"/>
      <c r="G750" s="81"/>
      <c r="H750" s="81"/>
    </row>
    <row r="751" spans="4:8" ht="15.75">
      <c r="D751" s="81"/>
      <c r="E751" s="81"/>
      <c r="F751" s="81"/>
      <c r="G751" s="81"/>
      <c r="H751" s="81"/>
    </row>
    <row r="752" spans="4:8" ht="15.75">
      <c r="D752" s="81"/>
      <c r="E752" s="81"/>
      <c r="F752" s="81"/>
      <c r="G752" s="81"/>
      <c r="H752" s="81"/>
    </row>
    <row r="753" spans="4:8" ht="15.75">
      <c r="D753" s="81"/>
      <c r="E753" s="81"/>
      <c r="F753" s="81"/>
      <c r="G753" s="81"/>
      <c r="H753" s="81"/>
    </row>
    <row r="754" spans="4:8" ht="15.75">
      <c r="D754" s="81"/>
      <c r="E754" s="81"/>
      <c r="F754" s="81"/>
      <c r="G754" s="81"/>
      <c r="H754" s="81"/>
    </row>
    <row r="755" spans="4:8" ht="15.75">
      <c r="D755" s="81"/>
      <c r="E755" s="81"/>
      <c r="F755" s="81"/>
      <c r="G755" s="81"/>
      <c r="H755" s="81"/>
    </row>
    <row r="756" spans="4:8" ht="15.75">
      <c r="D756" s="81"/>
      <c r="E756" s="81"/>
      <c r="F756" s="81"/>
      <c r="G756" s="81"/>
      <c r="H756" s="81"/>
    </row>
    <row r="757" spans="4:8" ht="15.75">
      <c r="D757" s="81"/>
      <c r="E757" s="81"/>
      <c r="F757" s="81"/>
      <c r="G757" s="81"/>
      <c r="H757" s="81"/>
    </row>
    <row r="758" spans="4:8" ht="15.75">
      <c r="D758" s="81"/>
      <c r="E758" s="81"/>
      <c r="F758" s="81"/>
      <c r="G758" s="81"/>
      <c r="H758" s="81"/>
    </row>
    <row r="759" spans="4:8" ht="15.75">
      <c r="D759" s="81"/>
      <c r="E759" s="81"/>
      <c r="F759" s="81"/>
      <c r="G759" s="81"/>
      <c r="H759" s="81"/>
    </row>
    <row r="760" spans="4:8" ht="15.75">
      <c r="D760" s="81"/>
      <c r="E760" s="81"/>
      <c r="F760" s="81"/>
      <c r="G760" s="81"/>
      <c r="H760" s="81"/>
    </row>
    <row r="761" spans="4:8" ht="15.75">
      <c r="D761" s="81"/>
      <c r="E761" s="81"/>
      <c r="F761" s="81"/>
      <c r="G761" s="81"/>
      <c r="H761" s="81"/>
    </row>
    <row r="762" spans="4:8" ht="15.75">
      <c r="D762" s="81"/>
      <c r="E762" s="81"/>
      <c r="F762" s="81"/>
      <c r="G762" s="81"/>
      <c r="H762" s="81"/>
    </row>
    <row r="763" spans="4:8" ht="15.75">
      <c r="D763" s="81"/>
      <c r="E763" s="81"/>
      <c r="F763" s="81"/>
      <c r="G763" s="81"/>
      <c r="H763" s="81"/>
    </row>
    <row r="764" spans="4:8" ht="15.75">
      <c r="D764" s="81"/>
      <c r="E764" s="81"/>
      <c r="F764" s="81"/>
      <c r="G764" s="81"/>
      <c r="H764" s="81"/>
    </row>
    <row r="765" spans="4:8" ht="15.75">
      <c r="D765" s="81"/>
      <c r="E765" s="81"/>
      <c r="F765" s="81"/>
      <c r="G765" s="81"/>
      <c r="H765" s="81"/>
    </row>
    <row r="766" spans="4:8" ht="15.75">
      <c r="D766" s="81"/>
      <c r="E766" s="81"/>
      <c r="F766" s="81"/>
      <c r="G766" s="81"/>
      <c r="H766" s="81"/>
    </row>
    <row r="767" spans="4:8" ht="15.75">
      <c r="D767" s="81"/>
      <c r="E767" s="81"/>
      <c r="F767" s="81"/>
      <c r="G767" s="81"/>
      <c r="H767" s="81"/>
    </row>
    <row r="768" spans="4:8" ht="15.75">
      <c r="D768" s="81"/>
      <c r="E768" s="81"/>
      <c r="F768" s="81"/>
      <c r="G768" s="81"/>
      <c r="H768" s="81"/>
    </row>
    <row r="769" spans="4:8" ht="15.75">
      <c r="D769" s="81"/>
      <c r="E769" s="81"/>
      <c r="F769" s="81"/>
      <c r="G769" s="81"/>
      <c r="H769" s="81"/>
    </row>
    <row r="770" spans="4:8" ht="15.75">
      <c r="D770" s="81"/>
      <c r="E770" s="81"/>
      <c r="F770" s="81"/>
      <c r="G770" s="81"/>
      <c r="H770" s="81"/>
    </row>
    <row r="771" spans="4:8" ht="15.75">
      <c r="D771" s="81"/>
      <c r="E771" s="81"/>
      <c r="F771" s="81"/>
      <c r="G771" s="81"/>
      <c r="H771" s="81"/>
    </row>
    <row r="772" spans="4:8" ht="15.75">
      <c r="D772" s="81"/>
      <c r="E772" s="81"/>
      <c r="F772" s="81"/>
      <c r="G772" s="81"/>
      <c r="H772" s="81"/>
    </row>
    <row r="773" spans="4:8" ht="15.75">
      <c r="D773" s="81"/>
      <c r="E773" s="81"/>
      <c r="F773" s="81"/>
      <c r="G773" s="81"/>
      <c r="H773" s="81"/>
    </row>
    <row r="774" spans="4:8" ht="15.75">
      <c r="D774" s="81"/>
      <c r="E774" s="81"/>
      <c r="F774" s="81"/>
      <c r="G774" s="81"/>
      <c r="H774" s="81"/>
    </row>
    <row r="775" spans="4:8" ht="15.75">
      <c r="D775" s="81"/>
      <c r="E775" s="81"/>
      <c r="F775" s="81"/>
      <c r="G775" s="81"/>
      <c r="H775" s="81"/>
    </row>
    <row r="776" spans="4:8" ht="15.75">
      <c r="D776" s="81"/>
      <c r="E776" s="81"/>
      <c r="F776" s="81"/>
      <c r="G776" s="81"/>
      <c r="H776" s="81"/>
    </row>
    <row r="777" spans="4:8" ht="15.75">
      <c r="D777" s="81"/>
      <c r="E777" s="81"/>
      <c r="F777" s="81"/>
      <c r="G777" s="81"/>
      <c r="H777" s="81"/>
    </row>
    <row r="778" spans="4:8" ht="15.75">
      <c r="D778" s="81"/>
      <c r="E778" s="81"/>
      <c r="F778" s="81"/>
      <c r="G778" s="81"/>
      <c r="H778" s="81"/>
    </row>
    <row r="779" spans="4:8" ht="15.75">
      <c r="D779" s="81"/>
      <c r="E779" s="81"/>
      <c r="F779" s="81"/>
      <c r="G779" s="81"/>
      <c r="H779" s="81"/>
    </row>
    <row r="780" spans="4:8" ht="15.75">
      <c r="D780" s="81"/>
      <c r="E780" s="81"/>
      <c r="F780" s="81"/>
      <c r="G780" s="81"/>
      <c r="H780" s="81"/>
    </row>
    <row r="781" spans="4:8" ht="15.75">
      <c r="D781" s="81"/>
      <c r="E781" s="81"/>
      <c r="F781" s="81"/>
      <c r="G781" s="81"/>
      <c r="H781" s="81"/>
    </row>
    <row r="782" spans="4:8" ht="15.75">
      <c r="D782" s="81"/>
      <c r="E782" s="81"/>
      <c r="F782" s="81"/>
      <c r="G782" s="81"/>
      <c r="H782" s="81"/>
    </row>
    <row r="783" spans="4:8" ht="15.75">
      <c r="D783" s="81"/>
      <c r="E783" s="81"/>
      <c r="F783" s="81"/>
      <c r="G783" s="81"/>
      <c r="H783" s="81"/>
    </row>
    <row r="784" spans="4:8" ht="15.75">
      <c r="D784" s="81"/>
      <c r="E784" s="81"/>
      <c r="F784" s="81"/>
      <c r="G784" s="81"/>
      <c r="H784" s="81"/>
    </row>
    <row r="785" spans="4:8" ht="15.75">
      <c r="D785" s="81"/>
      <c r="E785" s="81"/>
      <c r="F785" s="81"/>
      <c r="G785" s="81"/>
      <c r="H785" s="81"/>
    </row>
    <row r="786" spans="4:8" ht="15.75">
      <c r="D786" s="81"/>
      <c r="E786" s="81"/>
      <c r="F786" s="81"/>
      <c r="G786" s="81"/>
      <c r="H786" s="81"/>
    </row>
    <row r="787" spans="4:8" ht="15.75">
      <c r="D787" s="81"/>
      <c r="E787" s="81"/>
      <c r="F787" s="81"/>
      <c r="G787" s="81"/>
      <c r="H787" s="81"/>
    </row>
    <row r="788" spans="4:8" ht="15.75">
      <c r="D788" s="81"/>
      <c r="E788" s="81"/>
      <c r="F788" s="81"/>
      <c r="G788" s="81"/>
      <c r="H788" s="81"/>
    </row>
    <row r="789" spans="4:8" ht="15.75">
      <c r="D789" s="81"/>
      <c r="E789" s="81"/>
      <c r="F789" s="81"/>
      <c r="G789" s="81"/>
      <c r="H789" s="81"/>
    </row>
    <row r="790" spans="4:8" ht="15.75">
      <c r="D790" s="81"/>
      <c r="E790" s="81"/>
      <c r="F790" s="81"/>
      <c r="G790" s="81"/>
      <c r="H790" s="81"/>
    </row>
    <row r="791" spans="4:8" ht="15.75">
      <c r="D791" s="81"/>
      <c r="E791" s="81"/>
      <c r="F791" s="81"/>
      <c r="G791" s="81"/>
      <c r="H791" s="81"/>
    </row>
    <row r="792" spans="4:8" ht="15.75">
      <c r="D792" s="81"/>
      <c r="E792" s="81"/>
      <c r="F792" s="81"/>
      <c r="G792" s="81"/>
      <c r="H792" s="81"/>
    </row>
    <row r="793" spans="4:8" ht="15.75">
      <c r="D793" s="81"/>
      <c r="E793" s="81"/>
      <c r="F793" s="81"/>
      <c r="G793" s="81"/>
      <c r="H793" s="81"/>
    </row>
    <row r="794" spans="4:8" ht="15.75">
      <c r="D794" s="81"/>
      <c r="E794" s="81"/>
      <c r="F794" s="81"/>
      <c r="G794" s="81"/>
      <c r="H794" s="81"/>
    </row>
    <row r="795" spans="4:8" ht="15.75">
      <c r="D795" s="81"/>
      <c r="E795" s="81"/>
      <c r="F795" s="81"/>
      <c r="G795" s="81"/>
      <c r="H795" s="81"/>
    </row>
    <row r="796" spans="4:8" ht="15.75">
      <c r="D796" s="81"/>
      <c r="E796" s="81"/>
      <c r="F796" s="81"/>
      <c r="G796" s="81"/>
      <c r="H796" s="81"/>
    </row>
    <row r="797" spans="4:8" ht="15.75">
      <c r="D797" s="81"/>
      <c r="E797" s="81"/>
      <c r="F797" s="81"/>
      <c r="G797" s="81"/>
      <c r="H797" s="81"/>
    </row>
    <row r="798" spans="4:8" ht="15.75">
      <c r="D798" s="81"/>
      <c r="E798" s="81"/>
      <c r="F798" s="81"/>
      <c r="G798" s="81"/>
      <c r="H798" s="81"/>
    </row>
    <row r="799" spans="4:8" ht="15.75">
      <c r="D799" s="81"/>
      <c r="E799" s="81"/>
      <c r="F799" s="81"/>
      <c r="G799" s="81"/>
      <c r="H799" s="81"/>
    </row>
    <row r="800" spans="4:8" ht="15.75">
      <c r="D800" s="81"/>
      <c r="E800" s="81"/>
      <c r="F800" s="81"/>
      <c r="G800" s="81"/>
      <c r="H800" s="81"/>
    </row>
    <row r="801" spans="4:8" ht="15.75">
      <c r="D801" s="81"/>
      <c r="E801" s="81"/>
      <c r="F801" s="81"/>
      <c r="G801" s="81"/>
      <c r="H801" s="81"/>
    </row>
    <row r="802" spans="4:8" ht="15.75">
      <c r="D802" s="81"/>
      <c r="E802" s="81"/>
      <c r="F802" s="81"/>
      <c r="G802" s="81"/>
      <c r="H802" s="81"/>
    </row>
    <row r="803" spans="4:8" ht="15.75">
      <c r="D803" s="81"/>
      <c r="E803" s="81"/>
      <c r="F803" s="81"/>
      <c r="G803" s="81"/>
      <c r="H803" s="81"/>
    </row>
    <row r="804" spans="4:8" ht="15.75">
      <c r="D804" s="81"/>
      <c r="E804" s="81"/>
      <c r="F804" s="81"/>
      <c r="G804" s="81"/>
      <c r="H804" s="81"/>
    </row>
    <row r="805" spans="4:8" ht="15.75">
      <c r="D805" s="81"/>
      <c r="E805" s="81"/>
      <c r="F805" s="81"/>
      <c r="G805" s="81"/>
      <c r="H805" s="81"/>
    </row>
    <row r="806" spans="4:8" ht="15.75">
      <c r="D806" s="81"/>
      <c r="E806" s="81"/>
      <c r="F806" s="81"/>
      <c r="G806" s="81"/>
      <c r="H806" s="81"/>
    </row>
    <row r="807" spans="4:8" ht="15.75">
      <c r="D807" s="81"/>
      <c r="E807" s="81"/>
      <c r="F807" s="81"/>
      <c r="G807" s="81"/>
      <c r="H807" s="81"/>
    </row>
    <row r="808" spans="4:8" ht="15.75">
      <c r="D808" s="81"/>
      <c r="E808" s="81"/>
      <c r="F808" s="81"/>
      <c r="G808" s="81"/>
      <c r="H808" s="81"/>
    </row>
    <row r="809" spans="4:8" ht="15.75">
      <c r="D809" s="81"/>
      <c r="E809" s="81"/>
      <c r="F809" s="81"/>
      <c r="G809" s="81"/>
      <c r="H809" s="81"/>
    </row>
    <row r="810" spans="4:8" ht="15.75">
      <c r="D810" s="81"/>
      <c r="E810" s="81"/>
      <c r="F810" s="81"/>
      <c r="G810" s="81"/>
      <c r="H810" s="81"/>
    </row>
    <row r="811" spans="4:8" ht="15.75">
      <c r="D811" s="81"/>
      <c r="E811" s="81"/>
      <c r="F811" s="81"/>
      <c r="G811" s="81"/>
      <c r="H811" s="81"/>
    </row>
    <row r="812" spans="4:8" ht="15.75">
      <c r="D812" s="81"/>
      <c r="E812" s="81"/>
      <c r="F812" s="81"/>
      <c r="G812" s="81"/>
      <c r="H812" s="81"/>
    </row>
    <row r="813" spans="4:8" ht="15.75">
      <c r="D813" s="81"/>
      <c r="E813" s="81"/>
      <c r="F813" s="81"/>
      <c r="G813" s="81"/>
      <c r="H813" s="81"/>
    </row>
    <row r="814" spans="4:8" ht="15.75">
      <c r="D814" s="81"/>
      <c r="E814" s="81"/>
      <c r="F814" s="81"/>
      <c r="G814" s="81"/>
      <c r="H814" s="81"/>
    </row>
    <row r="815" spans="4:8" ht="15.75">
      <c r="D815" s="81"/>
      <c r="E815" s="81"/>
      <c r="F815" s="81"/>
      <c r="G815" s="81"/>
      <c r="H815" s="81"/>
    </row>
    <row r="816" spans="4:8" ht="15.75">
      <c r="D816" s="81"/>
      <c r="E816" s="81"/>
      <c r="F816" s="81"/>
      <c r="G816" s="81"/>
      <c r="H816" s="81"/>
    </row>
    <row r="817" spans="4:8" ht="15.75">
      <c r="D817" s="81"/>
      <c r="E817" s="81"/>
      <c r="F817" s="81"/>
      <c r="G817" s="81"/>
      <c r="H817" s="81"/>
    </row>
    <row r="818" spans="4:8" ht="15.75">
      <c r="D818" s="81"/>
      <c r="E818" s="81"/>
      <c r="F818" s="81"/>
      <c r="G818" s="81"/>
      <c r="H818" s="81"/>
    </row>
    <row r="819" spans="4:8" ht="15.75">
      <c r="D819" s="81"/>
      <c r="E819" s="81"/>
      <c r="F819" s="81"/>
      <c r="G819" s="81"/>
      <c r="H819" s="81"/>
    </row>
    <row r="820" spans="4:8" ht="15.75">
      <c r="D820" s="81"/>
      <c r="E820" s="81"/>
      <c r="F820" s="81"/>
      <c r="G820" s="81"/>
      <c r="H820" s="81"/>
    </row>
    <row r="821" spans="4:8" ht="15.75">
      <c r="D821" s="81"/>
      <c r="E821" s="81"/>
      <c r="F821" s="81"/>
      <c r="G821" s="81"/>
      <c r="H821" s="81"/>
    </row>
    <row r="822" spans="4:8" ht="15.75">
      <c r="D822" s="81"/>
      <c r="E822" s="81"/>
      <c r="F822" s="81"/>
      <c r="G822" s="81"/>
      <c r="H822" s="81"/>
    </row>
    <row r="823" spans="4:8" ht="15.75">
      <c r="D823" s="81"/>
      <c r="E823" s="81"/>
      <c r="F823" s="81"/>
      <c r="G823" s="81"/>
      <c r="H823" s="81"/>
    </row>
    <row r="824" spans="4:8" ht="15.75">
      <c r="D824" s="81"/>
      <c r="E824" s="81"/>
      <c r="F824" s="81"/>
      <c r="G824" s="81"/>
      <c r="H824" s="81"/>
    </row>
    <row r="825" spans="4:8" ht="15.75">
      <c r="D825" s="81"/>
      <c r="E825" s="81"/>
      <c r="F825" s="81"/>
      <c r="G825" s="81"/>
      <c r="H825" s="81"/>
    </row>
    <row r="826" spans="4:8" ht="15.75">
      <c r="D826" s="81"/>
      <c r="E826" s="81"/>
      <c r="F826" s="81"/>
      <c r="G826" s="81"/>
      <c r="H826" s="81"/>
    </row>
    <row r="827" spans="4:8" ht="15.75">
      <c r="D827" s="81"/>
      <c r="E827" s="81"/>
      <c r="F827" s="81"/>
      <c r="G827" s="81"/>
      <c r="H827" s="81"/>
    </row>
    <row r="828" spans="4:8" ht="15.75">
      <c r="D828" s="81"/>
      <c r="E828" s="81"/>
      <c r="F828" s="81"/>
      <c r="G828" s="81"/>
      <c r="H828" s="81"/>
    </row>
    <row r="829" spans="4:8" ht="15.75">
      <c r="D829" s="81"/>
      <c r="E829" s="81"/>
      <c r="F829" s="81"/>
      <c r="G829" s="81"/>
      <c r="H829" s="81"/>
    </row>
    <row r="830" spans="4:8" ht="15.75">
      <c r="D830" s="81"/>
      <c r="E830" s="81"/>
      <c r="F830" s="81"/>
      <c r="G830" s="81"/>
      <c r="H830" s="81"/>
    </row>
    <row r="831" spans="4:8" ht="15.75">
      <c r="D831" s="81"/>
      <c r="E831" s="81"/>
      <c r="F831" s="81"/>
      <c r="G831" s="81"/>
      <c r="H831" s="81"/>
    </row>
    <row r="832" spans="4:8" ht="15.75">
      <c r="D832" s="81"/>
      <c r="E832" s="81"/>
      <c r="F832" s="81"/>
      <c r="G832" s="81"/>
      <c r="H832" s="81"/>
    </row>
    <row r="833" spans="4:8" ht="15.75">
      <c r="D833" s="81"/>
      <c r="E833" s="81"/>
      <c r="F833" s="81"/>
      <c r="G833" s="81"/>
      <c r="H833" s="81"/>
    </row>
    <row r="834" spans="4:8" ht="15.75">
      <c r="D834" s="81"/>
      <c r="E834" s="81"/>
      <c r="F834" s="81"/>
      <c r="G834" s="81"/>
      <c r="H834" s="81"/>
    </row>
    <row r="835" spans="4:8" ht="15.75">
      <c r="D835" s="81"/>
      <c r="E835" s="81"/>
      <c r="F835" s="81"/>
      <c r="G835" s="81"/>
      <c r="H835" s="81"/>
    </row>
    <row r="836" spans="4:8" ht="15.75">
      <c r="D836" s="81"/>
      <c r="E836" s="81"/>
      <c r="F836" s="81"/>
      <c r="G836" s="81"/>
      <c r="H836" s="81"/>
    </row>
    <row r="837" spans="4:8" ht="15.75">
      <c r="D837" s="81"/>
      <c r="E837" s="81"/>
      <c r="F837" s="81"/>
      <c r="G837" s="81"/>
      <c r="H837" s="81"/>
    </row>
    <row r="838" spans="4:8" ht="15.75">
      <c r="D838" s="81"/>
      <c r="E838" s="81"/>
      <c r="F838" s="81"/>
      <c r="G838" s="81"/>
      <c r="H838" s="81"/>
    </row>
    <row r="839" spans="4:8" ht="15.75">
      <c r="D839" s="81"/>
      <c r="E839" s="81"/>
      <c r="F839" s="81"/>
      <c r="G839" s="81"/>
      <c r="H839" s="81"/>
    </row>
    <row r="840" spans="4:8" ht="15.75">
      <c r="D840" s="81"/>
      <c r="E840" s="81"/>
      <c r="F840" s="81"/>
      <c r="G840" s="81"/>
      <c r="H840" s="81"/>
    </row>
    <row r="841" spans="4:8" ht="15.75">
      <c r="D841" s="81"/>
      <c r="E841" s="81"/>
      <c r="F841" s="81"/>
      <c r="G841" s="81"/>
      <c r="H841" s="81"/>
    </row>
    <row r="842" spans="4:8" ht="15.75">
      <c r="D842" s="81"/>
      <c r="E842" s="81"/>
      <c r="F842" s="81"/>
      <c r="G842" s="81"/>
      <c r="H842" s="81"/>
    </row>
    <row r="843" spans="4:8" ht="15.75">
      <c r="D843" s="81"/>
      <c r="E843" s="81"/>
      <c r="F843" s="81"/>
      <c r="G843" s="81"/>
      <c r="H843" s="81"/>
    </row>
    <row r="844" spans="4:8" ht="15.75">
      <c r="D844" s="81"/>
      <c r="E844" s="81"/>
      <c r="F844" s="81"/>
      <c r="G844" s="81"/>
      <c r="H844" s="81"/>
    </row>
    <row r="845" spans="4:8" ht="15.75">
      <c r="D845" s="81"/>
      <c r="E845" s="81"/>
      <c r="F845" s="81"/>
      <c r="G845" s="81"/>
      <c r="H845" s="81"/>
    </row>
    <row r="846" spans="4:8" ht="15.75">
      <c r="D846" s="81"/>
      <c r="E846" s="81"/>
      <c r="F846" s="81"/>
      <c r="G846" s="81"/>
      <c r="H846" s="81"/>
    </row>
    <row r="847" spans="4:8" ht="15.75">
      <c r="D847" s="81"/>
      <c r="E847" s="81"/>
      <c r="F847" s="81"/>
      <c r="G847" s="81"/>
      <c r="H847" s="81"/>
    </row>
    <row r="848" spans="4:8" ht="15.75">
      <c r="D848" s="81"/>
      <c r="E848" s="81"/>
      <c r="F848" s="81"/>
      <c r="G848" s="81"/>
      <c r="H848" s="81"/>
    </row>
    <row r="849" spans="4:8" ht="15.75">
      <c r="D849" s="81"/>
      <c r="E849" s="81"/>
      <c r="F849" s="81"/>
      <c r="G849" s="81"/>
      <c r="H849" s="81"/>
    </row>
    <row r="850" spans="4:8" ht="15.75">
      <c r="D850" s="81"/>
      <c r="E850" s="81"/>
      <c r="F850" s="81"/>
      <c r="G850" s="81"/>
      <c r="H850" s="81"/>
    </row>
    <row r="851" spans="4:8" ht="15.75">
      <c r="D851" s="81"/>
      <c r="E851" s="81"/>
      <c r="F851" s="81"/>
      <c r="G851" s="81"/>
      <c r="H851" s="81"/>
    </row>
    <row r="852" spans="4:8" ht="15.75">
      <c r="D852" s="81"/>
      <c r="E852" s="81"/>
      <c r="F852" s="81"/>
      <c r="G852" s="81"/>
      <c r="H852" s="81"/>
    </row>
    <row r="853" spans="4:8" ht="15.75">
      <c r="D853" s="81"/>
      <c r="E853" s="81"/>
      <c r="F853" s="81"/>
      <c r="G853" s="81"/>
      <c r="H853" s="81"/>
    </row>
    <row r="854" spans="4:8" ht="15.75">
      <c r="D854" s="81"/>
      <c r="E854" s="81"/>
      <c r="F854" s="81"/>
      <c r="G854" s="81"/>
      <c r="H854" s="81"/>
    </row>
    <row r="855" spans="4:8" ht="15.75">
      <c r="D855" s="81"/>
      <c r="E855" s="81"/>
      <c r="F855" s="81"/>
      <c r="G855" s="81"/>
      <c r="H855" s="81"/>
    </row>
    <row r="856" spans="4:8" ht="15.75">
      <c r="D856" s="81"/>
      <c r="E856" s="81"/>
      <c r="F856" s="81"/>
      <c r="G856" s="81"/>
      <c r="H856" s="81"/>
    </row>
    <row r="857" spans="4:8" ht="15.75">
      <c r="D857" s="81"/>
      <c r="E857" s="81"/>
      <c r="F857" s="81"/>
      <c r="G857" s="81"/>
      <c r="H857" s="81"/>
    </row>
    <row r="858" spans="4:8" ht="15.75">
      <c r="D858" s="81"/>
      <c r="E858" s="81"/>
      <c r="F858" s="81"/>
      <c r="G858" s="81"/>
      <c r="H858" s="81"/>
    </row>
    <row r="859" spans="4:8" ht="15.75">
      <c r="D859" s="81"/>
      <c r="E859" s="81"/>
      <c r="F859" s="81"/>
      <c r="G859" s="81"/>
      <c r="H859" s="81"/>
    </row>
    <row r="860" spans="4:8" ht="15.75">
      <c r="D860" s="81"/>
      <c r="E860" s="81"/>
      <c r="F860" s="81"/>
      <c r="G860" s="81"/>
      <c r="H860" s="81"/>
    </row>
    <row r="861" spans="4:8" ht="15.75">
      <c r="D861" s="81"/>
      <c r="E861" s="81"/>
      <c r="F861" s="81"/>
      <c r="G861" s="81"/>
      <c r="H861" s="81"/>
    </row>
    <row r="862" spans="4:8" ht="15.75">
      <c r="D862" s="81"/>
      <c r="E862" s="81"/>
      <c r="F862" s="81"/>
      <c r="G862" s="81"/>
      <c r="H862" s="81"/>
    </row>
    <row r="863" spans="4:8" ht="15.75">
      <c r="D863" s="81"/>
      <c r="E863" s="81"/>
      <c r="F863" s="81"/>
      <c r="G863" s="81"/>
      <c r="H863" s="81"/>
    </row>
    <row r="864" spans="4:8" ht="15.75">
      <c r="D864" s="81"/>
      <c r="E864" s="81"/>
      <c r="F864" s="81"/>
      <c r="G864" s="81"/>
      <c r="H864" s="81"/>
    </row>
    <row r="865" spans="4:8" ht="15.75">
      <c r="D865" s="81"/>
      <c r="E865" s="81"/>
      <c r="F865" s="81"/>
      <c r="G865" s="81"/>
      <c r="H865" s="81"/>
    </row>
    <row r="866" spans="4:8" ht="15.75">
      <c r="D866" s="81"/>
      <c r="E866" s="81"/>
      <c r="F866" s="81"/>
      <c r="G866" s="81"/>
      <c r="H866" s="81"/>
    </row>
    <row r="867" spans="4:8" ht="15.75">
      <c r="D867" s="81"/>
      <c r="E867" s="81"/>
      <c r="F867" s="81"/>
      <c r="G867" s="81"/>
      <c r="H867" s="81"/>
    </row>
    <row r="868" spans="4:8" ht="15.75">
      <c r="D868" s="81"/>
      <c r="E868" s="81"/>
      <c r="F868" s="81"/>
      <c r="G868" s="81"/>
      <c r="H868" s="81"/>
    </row>
    <row r="869" spans="4:8" ht="15.75">
      <c r="D869" s="81"/>
      <c r="E869" s="81"/>
      <c r="F869" s="81"/>
      <c r="G869" s="81"/>
      <c r="H869" s="81"/>
    </row>
    <row r="870" spans="4:8" ht="15.75">
      <c r="D870" s="81"/>
      <c r="E870" s="81"/>
      <c r="F870" s="81"/>
      <c r="G870" s="81"/>
      <c r="H870" s="81"/>
    </row>
    <row r="871" spans="4:8" ht="15.75">
      <c r="D871" s="81"/>
      <c r="E871" s="81"/>
      <c r="F871" s="81"/>
      <c r="G871" s="81"/>
      <c r="H871" s="81"/>
    </row>
    <row r="872" spans="4:8" ht="15.75">
      <c r="D872" s="81"/>
      <c r="E872" s="81"/>
      <c r="F872" s="81"/>
      <c r="G872" s="81"/>
      <c r="H872" s="81"/>
    </row>
    <row r="873" spans="4:8" ht="15.75">
      <c r="D873" s="81"/>
      <c r="E873" s="81"/>
      <c r="F873" s="81"/>
      <c r="G873" s="81"/>
      <c r="H873" s="81"/>
    </row>
    <row r="874" spans="4:8" ht="15.75">
      <c r="D874" s="81"/>
      <c r="E874" s="81"/>
      <c r="F874" s="81"/>
      <c r="G874" s="81"/>
      <c r="H874" s="81"/>
    </row>
    <row r="875" spans="4:8" ht="15.75">
      <c r="D875" s="81"/>
      <c r="E875" s="81"/>
      <c r="F875" s="81"/>
      <c r="G875" s="81"/>
      <c r="H875" s="81"/>
    </row>
    <row r="876" spans="4:8" ht="15.75">
      <c r="D876" s="81"/>
      <c r="E876" s="81"/>
      <c r="F876" s="81"/>
      <c r="G876" s="81"/>
      <c r="H876" s="81"/>
    </row>
    <row r="877" spans="4:8" ht="15.75">
      <c r="D877" s="81"/>
      <c r="E877" s="81"/>
      <c r="F877" s="81"/>
      <c r="G877" s="81"/>
      <c r="H877" s="81"/>
    </row>
    <row r="878" spans="4:8" ht="15.75">
      <c r="D878" s="81"/>
      <c r="E878" s="81"/>
      <c r="F878" s="81"/>
      <c r="G878" s="81"/>
      <c r="H878" s="81"/>
    </row>
    <row r="879" spans="4:8" ht="15.75">
      <c r="D879" s="81"/>
      <c r="E879" s="81"/>
      <c r="F879" s="81"/>
      <c r="G879" s="81"/>
      <c r="H879" s="81"/>
    </row>
    <row r="880" spans="4:8" ht="15.75">
      <c r="D880" s="81"/>
      <c r="E880" s="81"/>
      <c r="F880" s="81"/>
      <c r="G880" s="81"/>
      <c r="H880" s="81"/>
    </row>
    <row r="881" spans="4:8" ht="15.75">
      <c r="D881" s="81"/>
      <c r="E881" s="81"/>
      <c r="F881" s="81"/>
      <c r="G881" s="81"/>
      <c r="H881" s="81"/>
    </row>
    <row r="882" spans="4:8" ht="15.75">
      <c r="D882" s="81"/>
      <c r="E882" s="81"/>
      <c r="F882" s="81"/>
      <c r="G882" s="81"/>
      <c r="H882" s="81"/>
    </row>
    <row r="883" spans="4:8" ht="15.75">
      <c r="D883" s="81"/>
      <c r="E883" s="81"/>
      <c r="F883" s="81"/>
      <c r="G883" s="81"/>
      <c r="H883" s="81"/>
    </row>
    <row r="884" spans="4:8" ht="15.75">
      <c r="D884" s="81"/>
      <c r="E884" s="81"/>
      <c r="F884" s="81"/>
      <c r="G884" s="81"/>
      <c r="H884" s="81"/>
    </row>
    <row r="885" spans="4:8" ht="15.75">
      <c r="D885" s="81"/>
      <c r="E885" s="81"/>
      <c r="F885" s="81"/>
      <c r="G885" s="81"/>
      <c r="H885" s="81"/>
    </row>
    <row r="886" spans="4:8" ht="15.75">
      <c r="D886" s="81"/>
      <c r="E886" s="81"/>
      <c r="F886" s="81"/>
      <c r="G886" s="81"/>
      <c r="H886" s="81"/>
    </row>
    <row r="887" spans="4:8" ht="15.75">
      <c r="D887" s="81"/>
      <c r="E887" s="81"/>
      <c r="F887" s="81"/>
      <c r="G887" s="81"/>
      <c r="H887" s="81"/>
    </row>
    <row r="888" spans="4:8" ht="15.75">
      <c r="D888" s="81"/>
      <c r="E888" s="81"/>
      <c r="F888" s="81"/>
      <c r="G888" s="81"/>
      <c r="H888" s="81"/>
    </row>
    <row r="889" spans="4:8" ht="15.75">
      <c r="D889" s="81"/>
      <c r="E889" s="81"/>
      <c r="F889" s="81"/>
      <c r="G889" s="81"/>
      <c r="H889" s="81"/>
    </row>
    <row r="890" spans="4:8" ht="15.75">
      <c r="D890" s="81"/>
      <c r="E890" s="81"/>
      <c r="F890" s="81"/>
      <c r="G890" s="81"/>
      <c r="H890" s="81"/>
    </row>
    <row r="891" spans="4:8" ht="15.75">
      <c r="D891" s="81"/>
      <c r="E891" s="81"/>
      <c r="F891" s="81"/>
      <c r="G891" s="81"/>
      <c r="H891" s="81"/>
    </row>
    <row r="892" spans="4:8" ht="15.75">
      <c r="D892" s="81"/>
      <c r="E892" s="81"/>
      <c r="F892" s="81"/>
      <c r="G892" s="81"/>
      <c r="H892" s="81"/>
    </row>
    <row r="893" spans="4:8" ht="15.75">
      <c r="D893" s="81"/>
      <c r="E893" s="81"/>
      <c r="F893" s="81"/>
      <c r="G893" s="81"/>
      <c r="H893" s="81"/>
    </row>
    <row r="894" spans="4:8" ht="15.75">
      <c r="D894" s="81"/>
      <c r="E894" s="81"/>
      <c r="F894" s="81"/>
      <c r="G894" s="81"/>
      <c r="H894" s="81"/>
    </row>
    <row r="895" spans="4:8" ht="15.75">
      <c r="D895" s="81"/>
      <c r="E895" s="81"/>
      <c r="F895" s="81"/>
      <c r="G895" s="81"/>
      <c r="H895" s="81"/>
    </row>
    <row r="896" spans="4:8" ht="15.75">
      <c r="D896" s="81"/>
      <c r="E896" s="81"/>
      <c r="F896" s="81"/>
      <c r="G896" s="81"/>
      <c r="H896" s="81"/>
    </row>
    <row r="897" spans="4:8" ht="15.75">
      <c r="D897" s="81"/>
      <c r="E897" s="81"/>
      <c r="F897" s="81"/>
      <c r="G897" s="81"/>
      <c r="H897" s="81"/>
    </row>
    <row r="898" spans="4:8" ht="15.75">
      <c r="D898" s="81"/>
      <c r="E898" s="81"/>
      <c r="F898" s="81"/>
      <c r="G898" s="81"/>
      <c r="H898" s="81"/>
    </row>
    <row r="899" spans="4:8" ht="15.75">
      <c r="D899" s="81"/>
      <c r="E899" s="81"/>
      <c r="F899" s="81"/>
      <c r="G899" s="81"/>
      <c r="H899" s="81"/>
    </row>
    <row r="900" spans="4:8" ht="15.75">
      <c r="D900" s="81"/>
      <c r="E900" s="81"/>
      <c r="F900" s="81"/>
      <c r="G900" s="81"/>
      <c r="H900" s="81"/>
    </row>
    <row r="901" spans="4:8" ht="15.75">
      <c r="D901" s="81"/>
      <c r="E901" s="81"/>
      <c r="F901" s="81"/>
      <c r="G901" s="81"/>
      <c r="H901" s="81"/>
    </row>
    <row r="902" spans="4:8" ht="15.75">
      <c r="D902" s="81"/>
      <c r="E902" s="81"/>
      <c r="F902" s="81"/>
      <c r="G902" s="81"/>
      <c r="H902" s="81"/>
    </row>
    <row r="903" spans="4:8" ht="15.75">
      <c r="D903" s="81"/>
      <c r="E903" s="81"/>
      <c r="F903" s="81"/>
      <c r="G903" s="81"/>
      <c r="H903" s="81"/>
    </row>
    <row r="904" spans="4:8" ht="15.75">
      <c r="D904" s="81"/>
      <c r="E904" s="81"/>
      <c r="F904" s="81"/>
      <c r="G904" s="81"/>
      <c r="H904" s="81"/>
    </row>
    <row r="905" spans="4:8" ht="15.75">
      <c r="D905" s="81"/>
      <c r="E905" s="81"/>
      <c r="F905" s="81"/>
      <c r="G905" s="81"/>
      <c r="H905" s="81"/>
    </row>
    <row r="906" spans="4:8" ht="15.75">
      <c r="D906" s="81"/>
      <c r="E906" s="81"/>
      <c r="F906" s="81"/>
      <c r="G906" s="81"/>
      <c r="H906" s="81"/>
    </row>
    <row r="907" spans="4:8" ht="15.75">
      <c r="D907" s="81"/>
      <c r="E907" s="81"/>
      <c r="F907" s="81"/>
      <c r="G907" s="81"/>
      <c r="H907" s="81"/>
    </row>
    <row r="908" spans="4:8" ht="15.75">
      <c r="D908" s="81"/>
      <c r="E908" s="81"/>
      <c r="F908" s="81"/>
      <c r="G908" s="81"/>
      <c r="H908" s="81"/>
    </row>
    <row r="909" spans="4:8" ht="15.75">
      <c r="D909" s="81"/>
      <c r="E909" s="81"/>
      <c r="F909" s="81"/>
      <c r="G909" s="81"/>
      <c r="H909" s="81"/>
    </row>
    <row r="910" spans="4:8" ht="15.75">
      <c r="D910" s="81"/>
      <c r="E910" s="81"/>
      <c r="F910" s="81"/>
      <c r="G910" s="81"/>
      <c r="H910" s="81"/>
    </row>
    <row r="911" spans="4:8" ht="15.75">
      <c r="D911" s="81"/>
      <c r="E911" s="81"/>
      <c r="F911" s="81"/>
      <c r="G911" s="81"/>
      <c r="H911" s="81"/>
    </row>
    <row r="912" spans="4:8" ht="15.75">
      <c r="D912" s="81"/>
      <c r="E912" s="81"/>
      <c r="F912" s="81"/>
      <c r="G912" s="81"/>
      <c r="H912" s="81"/>
    </row>
    <row r="913" spans="4:8" ht="15.75">
      <c r="D913" s="81"/>
      <c r="E913" s="81"/>
      <c r="F913" s="81"/>
      <c r="G913" s="81"/>
      <c r="H913" s="81"/>
    </row>
    <row r="914" spans="4:8" ht="15.75">
      <c r="D914" s="81"/>
      <c r="E914" s="81"/>
      <c r="F914" s="81"/>
      <c r="G914" s="81"/>
      <c r="H914" s="81"/>
    </row>
    <row r="915" spans="4:8" ht="15.75">
      <c r="D915" s="81"/>
      <c r="E915" s="81"/>
      <c r="F915" s="81"/>
      <c r="G915" s="81"/>
      <c r="H915" s="81"/>
    </row>
    <row r="916" spans="4:8" ht="15.75">
      <c r="D916" s="81"/>
      <c r="E916" s="81"/>
      <c r="F916" s="81"/>
      <c r="G916" s="81"/>
      <c r="H916" s="81"/>
    </row>
    <row r="917" spans="4:8" ht="15.75">
      <c r="D917" s="81"/>
      <c r="E917" s="81"/>
      <c r="F917" s="81"/>
      <c r="G917" s="81"/>
      <c r="H917" s="81"/>
    </row>
    <row r="918" spans="4:8" ht="15.75">
      <c r="D918" s="81"/>
      <c r="E918" s="81"/>
      <c r="F918" s="81"/>
      <c r="G918" s="81"/>
      <c r="H918" s="81"/>
    </row>
    <row r="919" spans="4:8" ht="15.75">
      <c r="D919" s="81"/>
      <c r="E919" s="81"/>
      <c r="F919" s="81"/>
      <c r="G919" s="81"/>
      <c r="H919" s="81"/>
    </row>
    <row r="920" spans="4:8" ht="15.75">
      <c r="D920" s="81"/>
      <c r="E920" s="81"/>
      <c r="F920" s="81"/>
      <c r="G920" s="81"/>
      <c r="H920" s="81"/>
    </row>
    <row r="921" spans="4:8" ht="15.75">
      <c r="D921" s="81"/>
      <c r="E921" s="81"/>
      <c r="F921" s="81"/>
      <c r="G921" s="81"/>
      <c r="H921" s="81"/>
    </row>
    <row r="922" spans="4:8" ht="15.75">
      <c r="D922" s="81"/>
      <c r="E922" s="81"/>
      <c r="F922" s="81"/>
      <c r="G922" s="81"/>
      <c r="H922" s="81"/>
    </row>
    <row r="923" spans="4:8" ht="15.75">
      <c r="D923" s="81"/>
      <c r="E923" s="81"/>
      <c r="F923" s="81"/>
      <c r="G923" s="81"/>
      <c r="H923" s="81"/>
    </row>
    <row r="924" spans="4:8" ht="15.75">
      <c r="D924" s="81"/>
      <c r="E924" s="81"/>
      <c r="F924" s="81"/>
      <c r="G924" s="81"/>
      <c r="H924" s="81"/>
    </row>
    <row r="925" spans="4:8" ht="15.75">
      <c r="D925" s="81"/>
      <c r="E925" s="81"/>
      <c r="F925" s="81"/>
      <c r="G925" s="81"/>
      <c r="H925" s="81"/>
    </row>
    <row r="926" spans="4:8" ht="15.75">
      <c r="D926" s="81"/>
      <c r="E926" s="81"/>
      <c r="F926" s="81"/>
      <c r="G926" s="81"/>
      <c r="H926" s="81"/>
    </row>
    <row r="927" spans="4:8" ht="15.75">
      <c r="D927" s="81"/>
      <c r="E927" s="81"/>
      <c r="F927" s="81"/>
      <c r="G927" s="81"/>
      <c r="H927" s="81"/>
    </row>
    <row r="928" spans="4:8" ht="15.75">
      <c r="D928" s="81"/>
      <c r="E928" s="81"/>
      <c r="F928" s="81"/>
      <c r="G928" s="81"/>
      <c r="H928" s="81"/>
    </row>
    <row r="929" spans="4:8" ht="15.75">
      <c r="D929" s="81"/>
      <c r="E929" s="81"/>
      <c r="F929" s="81"/>
      <c r="G929" s="81"/>
      <c r="H929" s="81"/>
    </row>
    <row r="930" spans="4:8" ht="15.75">
      <c r="D930" s="81"/>
      <c r="E930" s="81"/>
      <c r="F930" s="81"/>
      <c r="G930" s="81"/>
      <c r="H930" s="81"/>
    </row>
    <row r="931" spans="4:8" ht="15.75">
      <c r="D931" s="81"/>
      <c r="E931" s="81"/>
      <c r="F931" s="81"/>
      <c r="G931" s="81"/>
      <c r="H931" s="81"/>
    </row>
    <row r="932" spans="4:8" ht="15.75">
      <c r="D932" s="81"/>
      <c r="E932" s="81"/>
      <c r="F932" s="81"/>
      <c r="G932" s="81"/>
      <c r="H932" s="81"/>
    </row>
    <row r="933" spans="4:8" ht="15.75">
      <c r="D933" s="81"/>
      <c r="E933" s="81"/>
      <c r="F933" s="81"/>
      <c r="G933" s="81"/>
      <c r="H933" s="81"/>
    </row>
    <row r="934" spans="4:8" ht="15.75">
      <c r="D934" s="81"/>
      <c r="E934" s="81"/>
      <c r="F934" s="81"/>
      <c r="G934" s="81"/>
      <c r="H934" s="81"/>
    </row>
    <row r="935" spans="4:8" ht="15.75">
      <c r="D935" s="81"/>
      <c r="E935" s="81"/>
      <c r="F935" s="81"/>
      <c r="G935" s="81"/>
      <c r="H935" s="81"/>
    </row>
    <row r="936" spans="4:8" ht="15.75">
      <c r="D936" s="81"/>
      <c r="E936" s="81"/>
      <c r="F936" s="81"/>
      <c r="G936" s="81"/>
      <c r="H936" s="81"/>
    </row>
    <row r="937" spans="4:8" ht="15.75">
      <c r="D937" s="81"/>
      <c r="E937" s="81"/>
      <c r="F937" s="81"/>
      <c r="G937" s="81"/>
      <c r="H937" s="81"/>
    </row>
    <row r="938" spans="4:8" ht="15.75">
      <c r="D938" s="81"/>
      <c r="E938" s="81"/>
      <c r="F938" s="81"/>
      <c r="G938" s="81"/>
      <c r="H938" s="81"/>
    </row>
    <row r="939" spans="4:8" ht="15.75">
      <c r="D939" s="81"/>
      <c r="E939" s="81"/>
      <c r="F939" s="81"/>
      <c r="G939" s="81"/>
      <c r="H939" s="81"/>
    </row>
    <row r="940" spans="4:8" ht="15.75">
      <c r="D940" s="81"/>
      <c r="E940" s="81"/>
      <c r="F940" s="81"/>
      <c r="G940" s="81"/>
      <c r="H940" s="81"/>
    </row>
    <row r="941" spans="4:8" ht="15.75">
      <c r="D941" s="81"/>
      <c r="E941" s="81"/>
      <c r="F941" s="81"/>
      <c r="G941" s="81"/>
      <c r="H941" s="81"/>
    </row>
    <row r="942" spans="4:8" ht="15.75">
      <c r="D942" s="81"/>
      <c r="E942" s="81"/>
      <c r="F942" s="81"/>
      <c r="G942" s="81"/>
      <c r="H942" s="81"/>
    </row>
    <row r="943" spans="4:8" ht="15.75">
      <c r="D943" s="81"/>
      <c r="E943" s="81"/>
      <c r="F943" s="81"/>
      <c r="G943" s="81"/>
      <c r="H943" s="81"/>
    </row>
    <row r="944" spans="4:8" ht="15.75">
      <c r="D944" s="81"/>
      <c r="E944" s="81"/>
      <c r="F944" s="81"/>
      <c r="G944" s="81"/>
      <c r="H944" s="81"/>
    </row>
    <row r="945" spans="4:8" ht="15.75">
      <c r="D945" s="81"/>
      <c r="E945" s="81"/>
      <c r="F945" s="81"/>
      <c r="G945" s="81"/>
      <c r="H945" s="81"/>
    </row>
    <row r="946" spans="4:8" ht="15.75">
      <c r="D946" s="81"/>
      <c r="E946" s="81"/>
      <c r="F946" s="81"/>
      <c r="G946" s="81"/>
      <c r="H946" s="81"/>
    </row>
    <row r="947" spans="4:8" ht="15.75">
      <c r="D947" s="81"/>
      <c r="E947" s="81"/>
      <c r="F947" s="81"/>
      <c r="G947" s="81"/>
      <c r="H947" s="81"/>
    </row>
    <row r="948" spans="4:8" ht="15.75">
      <c r="D948" s="81"/>
      <c r="E948" s="81"/>
      <c r="F948" s="81"/>
      <c r="G948" s="81"/>
      <c r="H948" s="81"/>
    </row>
    <row r="949" spans="4:8" ht="15.75">
      <c r="D949" s="81"/>
      <c r="E949" s="81"/>
      <c r="F949" s="81"/>
      <c r="G949" s="81"/>
      <c r="H949" s="81"/>
    </row>
    <row r="950" spans="4:8" ht="15.75">
      <c r="D950" s="81"/>
      <c r="E950" s="81"/>
      <c r="F950" s="81"/>
      <c r="G950" s="81"/>
      <c r="H950" s="81"/>
    </row>
    <row r="951" spans="4:8" ht="15.75">
      <c r="D951" s="81"/>
      <c r="E951" s="81"/>
      <c r="F951" s="81"/>
      <c r="G951" s="81"/>
      <c r="H951" s="81"/>
    </row>
    <row r="952" spans="4:8" ht="15.75">
      <c r="D952" s="81"/>
      <c r="E952" s="81"/>
      <c r="F952" s="81"/>
      <c r="G952" s="81"/>
      <c r="H952" s="81"/>
    </row>
    <row r="953" spans="4:8" ht="15.75">
      <c r="D953" s="81"/>
      <c r="E953" s="81"/>
      <c r="F953" s="81"/>
      <c r="G953" s="81"/>
      <c r="H953" s="81"/>
    </row>
    <row r="954" spans="4:8" ht="15.75">
      <c r="D954" s="81"/>
      <c r="E954" s="81"/>
      <c r="F954" s="81"/>
      <c r="G954" s="81"/>
      <c r="H954" s="81"/>
    </row>
    <row r="955" spans="4:8" ht="15.75">
      <c r="D955" s="81"/>
      <c r="E955" s="81"/>
      <c r="F955" s="81"/>
      <c r="G955" s="81"/>
      <c r="H955" s="81"/>
    </row>
    <row r="956" spans="4:8" ht="15.75">
      <c r="D956" s="81"/>
      <c r="E956" s="81"/>
      <c r="F956" s="81"/>
      <c r="G956" s="81"/>
      <c r="H956" s="81"/>
    </row>
    <row r="957" spans="4:8" ht="15.75">
      <c r="D957" s="81"/>
      <c r="E957" s="81"/>
      <c r="F957" s="81"/>
      <c r="G957" s="81"/>
      <c r="H957" s="81"/>
    </row>
    <row r="958" spans="4:8" ht="15.75">
      <c r="D958" s="81"/>
      <c r="E958" s="81"/>
      <c r="F958" s="81"/>
      <c r="G958" s="81"/>
      <c r="H958" s="81"/>
    </row>
    <row r="959" spans="4:8" ht="15.75">
      <c r="D959" s="81"/>
      <c r="E959" s="81"/>
      <c r="F959" s="81"/>
      <c r="G959" s="81"/>
      <c r="H959" s="81"/>
    </row>
  </sheetData>
  <mergeCells count="33">
    <mergeCell ref="I127:R127"/>
    <mergeCell ref="D128:G128"/>
    <mergeCell ref="D129:G129"/>
    <mergeCell ref="D130:G130"/>
    <mergeCell ref="D131:G131"/>
    <mergeCell ref="D27:H27"/>
    <mergeCell ref="D28:H28"/>
    <mergeCell ref="D29:H29"/>
    <mergeCell ref="D132:G132"/>
    <mergeCell ref="D133:G133"/>
    <mergeCell ref="D30:H30"/>
    <mergeCell ref="D127:G127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4:H4"/>
    <mergeCell ref="D5:H5"/>
    <mergeCell ref="D6:H6"/>
    <mergeCell ref="D7:H7"/>
    <mergeCell ref="D13:H13"/>
  </mergeCells>
  <printOptions gridLines="1"/>
  <pageMargins left="0.31496062992125984" right="0.31496062992125984" top="0" bottom="0.74803149606299213" header="0" footer="0"/>
  <pageSetup paperSize="5" scale="45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ErrorMessage="1">
          <x14:formula1>
            <xm:f>Hoja3!$D$3:$D$32</xm:f>
          </x14:formula1>
          <xm:sqref>D16</xm:sqref>
        </x14:dataValidation>
        <x14:dataValidation type="list" allowBlank="1" showErrorMessage="1">
          <x14:formula1>
            <xm:f>Hoja3!$P$3:$P$6</xm:f>
          </x14:formula1>
          <xm:sqref>D128</xm:sqref>
        </x14:dataValidation>
        <x14:dataValidation type="list" allowBlank="1" showErrorMessage="1">
          <x14:formula1>
            <xm:f>Hoja3!$O$3:$O$7</xm:f>
          </x14:formula1>
          <xm:sqref>D127</xm:sqref>
        </x14:dataValidation>
        <x14:dataValidation type="list" allowBlank="1" showErrorMessage="1">
          <x14:formula1>
            <xm:f>Hoja3!$C$3:$C$32</xm:f>
          </x14:formula1>
          <xm:sqref>D14</xm:sqref>
        </x14:dataValidation>
        <x14:dataValidation type="list" allowBlank="1" showErrorMessage="1">
          <x14:formula1>
            <xm:f>Hoja3!$E$3:$E$6</xm:f>
          </x14:formula1>
          <xm:sqref>D17</xm:sqref>
        </x14:dataValidation>
        <x14:dataValidation type="list" allowBlank="1" showErrorMessage="1">
          <x14:formula1>
            <xm:f>Hoja3!$H$3:$H$5</xm:f>
          </x14:formula1>
          <xm:sqref>D21</xm:sqref>
        </x14:dataValidation>
        <x14:dataValidation type="list" allowBlank="1" showErrorMessage="1">
          <x14:formula1>
            <xm:f>Hoja3!$I$3:$I$32</xm:f>
          </x14:formula1>
          <xm:sqref>D22</xm:sqref>
        </x14:dataValidation>
        <x14:dataValidation type="list" allowBlank="1" showErrorMessage="1">
          <x14:formula1>
            <xm:f>Hoja3!$R$4:$R$99</xm:f>
          </x14:formula1>
          <xm:sqref>B53 B55 B58</xm:sqref>
        </x14:dataValidation>
        <x14:dataValidation type="list" allowBlank="1" showErrorMessage="1">
          <x14:formula1>
            <xm:f>Hoja3!$Q$3:$Q$5</xm:f>
          </x14:formula1>
          <xm:sqref>D131</xm:sqref>
        </x14:dataValidation>
        <x14:dataValidation type="list" allowBlank="1" showErrorMessage="1">
          <x14:formula1>
            <xm:f>Hoja3!$B$3:$B$25</xm:f>
          </x14:formula1>
          <xm:sqref>D15</xm:sqref>
        </x14:dataValidation>
        <x14:dataValidation type="list" allowBlank="1" showErrorMessage="1">
          <x14:formula1>
            <xm:f>Hoja3!$F$3:$F$30</xm:f>
          </x14:formula1>
          <xm:sqref>D18</xm:sqref>
        </x14:dataValidation>
        <x14:dataValidation type="list" allowBlank="1" showErrorMessage="1">
          <x14:formula1>
            <xm:f>Hoja3!$G$3:$G$113</xm:f>
          </x14:formula1>
          <xm:sqref>D20</xm:sqref>
        </x14:dataValidation>
        <x14:dataValidation type="list" allowBlank="1" showErrorMessage="1">
          <x14:formula1>
            <xm:f>Hoja3!$R$3:$R$99</xm:f>
          </x14:formula1>
          <xm:sqref>B35 D129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59"/>
  <sheetViews>
    <sheetView workbookViewId="0"/>
  </sheetViews>
  <sheetFormatPr baseColWidth="10" defaultColWidth="14.42578125" defaultRowHeight="15" customHeight="1"/>
  <cols>
    <col min="1" max="1" width="7" customWidth="1"/>
    <col min="2" max="2" width="17.85546875" customWidth="1"/>
    <col min="3" max="3" width="51.28515625" customWidth="1"/>
    <col min="4" max="4" width="25.140625" customWidth="1"/>
    <col min="5" max="5" width="26.85546875" customWidth="1"/>
    <col min="6" max="6" width="22.5703125" customWidth="1"/>
    <col min="7" max="7" width="21.7109375" customWidth="1"/>
    <col min="8" max="8" width="21.140625" customWidth="1"/>
    <col min="9" max="9" width="29" customWidth="1"/>
    <col min="10" max="10" width="25.5703125" customWidth="1"/>
    <col min="11" max="11" width="29.85546875" customWidth="1"/>
    <col min="12" max="12" width="20.85546875" customWidth="1"/>
    <col min="13" max="13" width="21.28515625" customWidth="1"/>
    <col min="14" max="14" width="19.5703125" customWidth="1"/>
    <col min="15" max="15" width="19.42578125" customWidth="1"/>
    <col min="16" max="16" width="18.5703125" customWidth="1"/>
    <col min="17" max="17" width="23" customWidth="1"/>
    <col min="18" max="18" width="18.85546875" customWidth="1"/>
    <col min="19" max="19" width="14" customWidth="1"/>
    <col min="20" max="32" width="10.7109375" customWidth="1"/>
  </cols>
  <sheetData>
    <row r="1" spans="1:32" ht="15.75">
      <c r="A1" s="1"/>
      <c r="B1" s="2"/>
      <c r="C1" s="2"/>
      <c r="D1" s="3"/>
      <c r="E1" s="3"/>
      <c r="F1" s="3"/>
      <c r="G1" s="3"/>
      <c r="H1" s="3"/>
      <c r="I1" s="2"/>
      <c r="J1" s="4"/>
      <c r="K1" s="4"/>
      <c r="L1" s="2"/>
      <c r="M1" s="2"/>
      <c r="N1" s="4"/>
      <c r="O1" s="4"/>
      <c r="P1" s="4"/>
      <c r="Q1" s="2"/>
      <c r="R1" s="2"/>
      <c r="AF1" s="87"/>
    </row>
    <row r="2" spans="1:32" ht="15.75">
      <c r="A2" s="1"/>
      <c r="B2" s="2"/>
      <c r="C2" s="2"/>
      <c r="D2" s="3"/>
      <c r="E2" s="3"/>
      <c r="F2" s="3"/>
      <c r="G2" s="3"/>
      <c r="H2" s="3"/>
      <c r="I2" s="2"/>
      <c r="J2" s="4"/>
      <c r="K2" s="4"/>
      <c r="L2" s="2"/>
      <c r="M2" s="2"/>
      <c r="N2" s="4"/>
      <c r="O2" s="4"/>
      <c r="P2" s="4"/>
      <c r="Q2" s="2"/>
      <c r="R2" s="2"/>
      <c r="AF2" s="87"/>
    </row>
    <row r="3" spans="1:32" ht="15.75">
      <c r="A3" s="1"/>
      <c r="B3" s="2"/>
      <c r="C3" s="2"/>
      <c r="D3" s="3"/>
      <c r="E3" s="3"/>
      <c r="F3" s="3"/>
      <c r="G3" s="3"/>
      <c r="H3" s="3"/>
      <c r="I3" s="2"/>
      <c r="J3" s="4"/>
      <c r="K3" s="4"/>
      <c r="L3" s="2"/>
      <c r="M3" s="2"/>
      <c r="N3" s="4"/>
      <c r="O3" s="4"/>
      <c r="P3" s="4"/>
      <c r="Q3" s="2"/>
      <c r="R3" s="2"/>
      <c r="AF3" s="87"/>
    </row>
    <row r="4" spans="1:32" ht="15.75">
      <c r="A4" s="1"/>
      <c r="B4" s="2"/>
      <c r="C4" s="2"/>
      <c r="D4" s="183" t="s">
        <v>0</v>
      </c>
      <c r="E4" s="184"/>
      <c r="F4" s="184"/>
      <c r="G4" s="184"/>
      <c r="H4" s="184"/>
      <c r="I4" s="2"/>
      <c r="J4" s="4"/>
      <c r="K4" s="4"/>
      <c r="L4" s="2"/>
      <c r="M4" s="2"/>
      <c r="N4" s="4"/>
      <c r="O4" s="4"/>
      <c r="P4" s="4"/>
      <c r="Q4" s="2"/>
      <c r="R4" s="2"/>
      <c r="AF4" s="87"/>
    </row>
    <row r="5" spans="1:32" ht="15.75">
      <c r="A5" s="1"/>
      <c r="B5" s="2"/>
      <c r="C5" s="2"/>
      <c r="D5" s="183" t="s">
        <v>1</v>
      </c>
      <c r="E5" s="184"/>
      <c r="F5" s="184"/>
      <c r="G5" s="184"/>
      <c r="H5" s="184"/>
      <c r="I5" s="2"/>
      <c r="J5" s="4"/>
      <c r="K5" s="4"/>
      <c r="L5" s="2"/>
      <c r="M5" s="2"/>
      <c r="N5" s="4"/>
      <c r="O5" s="4"/>
      <c r="P5" s="4"/>
      <c r="Q5" s="2"/>
      <c r="R5" s="2"/>
      <c r="AF5" s="87"/>
    </row>
    <row r="6" spans="1:32" ht="15.75">
      <c r="A6" s="1"/>
      <c r="B6" s="2"/>
      <c r="C6" s="2"/>
      <c r="D6" s="183" t="s">
        <v>2</v>
      </c>
      <c r="E6" s="184"/>
      <c r="F6" s="184"/>
      <c r="G6" s="184"/>
      <c r="H6" s="184"/>
      <c r="I6" s="2"/>
      <c r="J6" s="4"/>
      <c r="K6" s="4"/>
      <c r="L6" s="2"/>
      <c r="M6" s="2"/>
      <c r="N6" s="4"/>
      <c r="O6" s="4"/>
      <c r="P6" s="4"/>
      <c r="Q6" s="2"/>
      <c r="R6" s="2"/>
      <c r="AF6" s="87"/>
    </row>
    <row r="7" spans="1:32" ht="15.75">
      <c r="A7" s="1"/>
      <c r="B7" s="2"/>
      <c r="C7" s="2"/>
      <c r="D7" s="183"/>
      <c r="E7" s="184"/>
      <c r="F7" s="184"/>
      <c r="G7" s="184"/>
      <c r="H7" s="184"/>
      <c r="I7" s="2"/>
      <c r="J7" s="4"/>
      <c r="K7" s="4"/>
      <c r="L7" s="2"/>
      <c r="M7" s="2"/>
      <c r="N7" s="4"/>
      <c r="O7" s="4"/>
      <c r="P7" s="4"/>
      <c r="Q7" s="2"/>
      <c r="R7" s="2"/>
      <c r="AF7" s="87"/>
    </row>
    <row r="8" spans="1:32" ht="15.75">
      <c r="A8" s="1"/>
      <c r="B8" s="2"/>
      <c r="C8" s="2"/>
      <c r="D8" s="5"/>
      <c r="E8" s="5"/>
      <c r="F8" s="5"/>
      <c r="G8" s="5"/>
      <c r="H8" s="5"/>
      <c r="I8" s="2"/>
      <c r="J8" s="4"/>
      <c r="K8" s="4"/>
      <c r="L8" s="2"/>
      <c r="M8" s="2"/>
      <c r="N8" s="4"/>
      <c r="O8" s="4"/>
      <c r="P8" s="4"/>
      <c r="Q8" s="2"/>
      <c r="R8" s="2"/>
      <c r="AF8" s="87"/>
    </row>
    <row r="9" spans="1:32" ht="15.75">
      <c r="A9" s="1"/>
      <c r="B9" s="2"/>
      <c r="C9" s="2"/>
      <c r="D9" s="3"/>
      <c r="E9" s="3"/>
      <c r="F9" s="3"/>
      <c r="G9" s="3"/>
      <c r="H9" s="3"/>
      <c r="I9" s="2"/>
      <c r="J9" s="4"/>
      <c r="K9" s="4"/>
      <c r="L9" s="2"/>
      <c r="M9" s="2"/>
      <c r="N9" s="4"/>
      <c r="O9" s="4"/>
      <c r="P9" s="4"/>
      <c r="Q9" s="2"/>
      <c r="R9" s="2"/>
      <c r="AF9" s="87"/>
    </row>
    <row r="10" spans="1:32" ht="15.75">
      <c r="A10" s="1"/>
      <c r="B10" s="2"/>
      <c r="C10" s="2"/>
      <c r="D10" s="3"/>
      <c r="E10" s="3"/>
      <c r="F10" s="3"/>
      <c r="G10" s="3"/>
      <c r="H10" s="3"/>
      <c r="I10" s="2"/>
      <c r="J10" s="4"/>
      <c r="K10" s="4"/>
      <c r="L10" s="2"/>
      <c r="M10" s="2"/>
      <c r="N10" s="4"/>
      <c r="O10" s="4"/>
      <c r="P10" s="4"/>
      <c r="Q10" s="2"/>
      <c r="R10" s="2"/>
      <c r="AF10" s="87"/>
    </row>
    <row r="11" spans="1:32" ht="15.75">
      <c r="A11" s="1"/>
      <c r="B11" s="2"/>
      <c r="C11" s="2"/>
      <c r="D11" s="3"/>
      <c r="E11" s="3"/>
      <c r="F11" s="3"/>
      <c r="G11" s="3"/>
      <c r="H11" s="3"/>
      <c r="I11" s="2"/>
      <c r="J11" s="4"/>
      <c r="K11" s="4"/>
      <c r="L11" s="2"/>
      <c r="M11" s="2"/>
      <c r="N11" s="4"/>
      <c r="O11" s="4"/>
      <c r="P11" s="4"/>
      <c r="Q11" s="2"/>
      <c r="R11" s="2"/>
      <c r="AF11" s="87"/>
    </row>
    <row r="12" spans="1:32" ht="15.75">
      <c r="A12" s="6"/>
      <c r="B12" s="7"/>
      <c r="C12" s="7"/>
      <c r="D12" s="7"/>
      <c r="E12" s="7"/>
      <c r="F12" s="7"/>
      <c r="G12" s="7"/>
      <c r="H12" s="7"/>
      <c r="I12" s="7"/>
      <c r="J12" s="8"/>
      <c r="K12" s="8"/>
      <c r="L12" s="7"/>
      <c r="M12" s="7"/>
      <c r="N12" s="8"/>
      <c r="O12" s="8"/>
      <c r="P12" s="8"/>
      <c r="Q12" s="7"/>
      <c r="R12" s="7"/>
      <c r="S12" s="86"/>
      <c r="AF12" s="87"/>
    </row>
    <row r="13" spans="1:32" ht="15.75">
      <c r="A13" s="6"/>
      <c r="B13" s="7"/>
      <c r="C13" s="9" t="s">
        <v>3</v>
      </c>
      <c r="D13" s="185" t="s">
        <v>4</v>
      </c>
      <c r="E13" s="186"/>
      <c r="F13" s="186"/>
      <c r="G13" s="186"/>
      <c r="H13" s="187"/>
      <c r="I13" s="10"/>
      <c r="J13" s="8"/>
      <c r="K13" s="8"/>
      <c r="L13" s="7"/>
      <c r="M13" s="7"/>
      <c r="N13" s="8"/>
      <c r="O13" s="8"/>
      <c r="P13" s="8"/>
      <c r="Q13" s="7"/>
      <c r="R13" s="7"/>
      <c r="S13" s="86"/>
      <c r="AF13" s="87"/>
    </row>
    <row r="14" spans="1:32" ht="15.75">
      <c r="A14" s="6"/>
      <c r="B14" s="7"/>
      <c r="C14" s="9" t="s">
        <v>5</v>
      </c>
      <c r="D14" s="188" t="s">
        <v>6</v>
      </c>
      <c r="E14" s="186"/>
      <c r="F14" s="186"/>
      <c r="G14" s="186"/>
      <c r="H14" s="187"/>
      <c r="I14" s="11" t="s">
        <v>7</v>
      </c>
      <c r="J14" s="8"/>
      <c r="K14" s="8"/>
      <c r="L14" s="7"/>
      <c r="M14" s="7"/>
      <c r="N14" s="8"/>
      <c r="O14" s="8"/>
      <c r="P14" s="8"/>
      <c r="Q14" s="7"/>
      <c r="R14" s="7"/>
      <c r="S14" s="86"/>
      <c r="AF14" s="87"/>
    </row>
    <row r="15" spans="1:32" ht="15.75">
      <c r="A15" s="6"/>
      <c r="B15" s="7"/>
      <c r="C15" s="9" t="s">
        <v>8</v>
      </c>
      <c r="D15" s="188" t="s">
        <v>9</v>
      </c>
      <c r="E15" s="186"/>
      <c r="F15" s="186"/>
      <c r="G15" s="186"/>
      <c r="H15" s="187"/>
      <c r="I15" s="11" t="s">
        <v>7</v>
      </c>
      <c r="J15" s="8"/>
      <c r="K15" s="8"/>
      <c r="L15" s="7"/>
      <c r="M15" s="7"/>
      <c r="N15" s="8"/>
      <c r="O15" s="8"/>
      <c r="P15" s="8"/>
      <c r="Q15" s="7"/>
      <c r="R15" s="7"/>
      <c r="S15" s="86"/>
      <c r="AF15" s="87"/>
    </row>
    <row r="16" spans="1:32" ht="60">
      <c r="A16" s="6"/>
      <c r="B16" s="7"/>
      <c r="C16" s="9" t="s">
        <v>10</v>
      </c>
      <c r="D16" s="188" t="s">
        <v>11</v>
      </c>
      <c r="E16" s="186"/>
      <c r="F16" s="186"/>
      <c r="G16" s="186"/>
      <c r="H16" s="187"/>
      <c r="I16" s="12" t="s">
        <v>12</v>
      </c>
      <c r="J16" s="8"/>
      <c r="K16" s="8"/>
      <c r="L16" s="7"/>
      <c r="M16" s="7"/>
      <c r="N16" s="8"/>
      <c r="O16" s="8"/>
      <c r="P16" s="8"/>
      <c r="Q16" s="7"/>
      <c r="R16" s="7"/>
      <c r="S16" s="86"/>
      <c r="AF16" s="87"/>
    </row>
    <row r="17" spans="1:32" ht="15.75">
      <c r="A17" s="6"/>
      <c r="B17" s="7"/>
      <c r="C17" s="9" t="s">
        <v>13</v>
      </c>
      <c r="D17" s="188" t="s">
        <v>14</v>
      </c>
      <c r="E17" s="186"/>
      <c r="F17" s="186"/>
      <c r="G17" s="186"/>
      <c r="H17" s="187"/>
      <c r="I17" s="11" t="s">
        <v>7</v>
      </c>
      <c r="J17" s="8"/>
      <c r="K17" s="8"/>
      <c r="L17" s="7"/>
      <c r="M17" s="7"/>
      <c r="N17" s="8"/>
      <c r="O17" s="8"/>
      <c r="P17" s="8"/>
      <c r="Q17" s="7"/>
      <c r="R17" s="7"/>
      <c r="S17" s="86"/>
      <c r="AF17" s="87"/>
    </row>
    <row r="18" spans="1:32" ht="15.75">
      <c r="A18" s="13"/>
      <c r="B18" s="13"/>
      <c r="C18" s="9" t="s">
        <v>15</v>
      </c>
      <c r="D18" s="188" t="s">
        <v>16</v>
      </c>
      <c r="E18" s="186"/>
      <c r="F18" s="186"/>
      <c r="G18" s="186"/>
      <c r="H18" s="187"/>
      <c r="I18" s="11" t="s">
        <v>7</v>
      </c>
      <c r="J18" s="8"/>
      <c r="K18" s="8"/>
      <c r="L18" s="7"/>
      <c r="M18" s="7"/>
      <c r="N18" s="8"/>
      <c r="O18" s="8"/>
      <c r="P18" s="8"/>
      <c r="Q18" s="7"/>
      <c r="R18" s="7"/>
      <c r="S18" s="86"/>
      <c r="AF18" s="87"/>
    </row>
    <row r="19" spans="1:32" ht="15.75" hidden="1">
      <c r="A19" s="14"/>
      <c r="B19" s="15"/>
      <c r="C19" s="9" t="s">
        <v>17</v>
      </c>
      <c r="D19" s="188"/>
      <c r="E19" s="186"/>
      <c r="F19" s="186"/>
      <c r="G19" s="186"/>
      <c r="H19" s="187"/>
      <c r="I19" s="10"/>
      <c r="J19" s="8"/>
      <c r="K19" s="8"/>
      <c r="L19" s="7"/>
      <c r="M19" s="7"/>
      <c r="N19" s="8"/>
      <c r="O19" s="8"/>
      <c r="P19" s="8"/>
      <c r="Q19" s="7"/>
      <c r="R19" s="7"/>
      <c r="S19" s="86"/>
      <c r="AF19" s="87"/>
    </row>
    <row r="20" spans="1:32" ht="15.75">
      <c r="C20" s="9" t="s">
        <v>17</v>
      </c>
      <c r="D20" s="188" t="s">
        <v>18</v>
      </c>
      <c r="E20" s="186"/>
      <c r="F20" s="186"/>
      <c r="G20" s="186"/>
      <c r="H20" s="187"/>
      <c r="I20" s="11" t="s">
        <v>7</v>
      </c>
      <c r="J20" s="8"/>
      <c r="K20" s="8"/>
      <c r="L20" s="7"/>
      <c r="M20" s="7"/>
      <c r="N20" s="8"/>
      <c r="O20" s="8"/>
      <c r="P20" s="8"/>
      <c r="Q20" s="7"/>
      <c r="R20" s="7"/>
      <c r="S20" s="86"/>
      <c r="AF20" s="87"/>
    </row>
    <row r="21" spans="1:32" ht="15.75">
      <c r="A21" s="16"/>
      <c r="B21" s="189" t="s">
        <v>19</v>
      </c>
      <c r="C21" s="9" t="s">
        <v>20</v>
      </c>
      <c r="D21" s="188" t="s">
        <v>21</v>
      </c>
      <c r="E21" s="186"/>
      <c r="F21" s="186"/>
      <c r="G21" s="186"/>
      <c r="H21" s="187"/>
      <c r="I21" s="11" t="s">
        <v>7</v>
      </c>
      <c r="K21" s="8"/>
      <c r="L21" s="7"/>
      <c r="M21" s="7"/>
      <c r="N21" s="8"/>
      <c r="O21" s="8"/>
      <c r="P21" s="8"/>
      <c r="Q21" s="7"/>
      <c r="R21" s="7"/>
      <c r="S21" s="86"/>
      <c r="AF21" s="87"/>
    </row>
    <row r="22" spans="1:32" ht="15.75">
      <c r="A22" s="16"/>
      <c r="B22" s="190"/>
      <c r="C22" s="9" t="s">
        <v>22</v>
      </c>
      <c r="D22" s="188" t="s">
        <v>23</v>
      </c>
      <c r="E22" s="186"/>
      <c r="F22" s="186"/>
      <c r="G22" s="186"/>
      <c r="H22" s="187"/>
      <c r="I22" s="11" t="s">
        <v>7</v>
      </c>
      <c r="J22" s="8"/>
      <c r="K22" s="8"/>
      <c r="L22" s="7"/>
      <c r="M22" s="7"/>
      <c r="N22" s="8"/>
      <c r="O22" s="8"/>
      <c r="P22" s="8"/>
      <c r="Q22" s="7"/>
      <c r="R22" s="7"/>
      <c r="S22" s="86"/>
      <c r="AF22" s="87"/>
    </row>
    <row r="23" spans="1:32" ht="15.75">
      <c r="A23" s="17"/>
      <c r="B23" s="191" t="s">
        <v>24</v>
      </c>
      <c r="C23" s="9" t="s">
        <v>25</v>
      </c>
      <c r="D23" s="188" t="s">
        <v>339</v>
      </c>
      <c r="E23" s="186"/>
      <c r="F23" s="186"/>
      <c r="G23" s="186"/>
      <c r="H23" s="187"/>
      <c r="I23" s="11" t="s">
        <v>7</v>
      </c>
      <c r="J23" s="8"/>
      <c r="K23" s="8"/>
      <c r="L23" s="7"/>
      <c r="M23" s="7"/>
      <c r="N23" s="8"/>
      <c r="O23" s="8"/>
      <c r="P23" s="8"/>
      <c r="Q23" s="7"/>
      <c r="R23" s="7"/>
      <c r="S23" s="86"/>
      <c r="AF23" s="87"/>
    </row>
    <row r="24" spans="1:32" ht="31.5">
      <c r="A24" s="17"/>
      <c r="B24" s="192"/>
      <c r="C24" s="9" t="s">
        <v>27</v>
      </c>
      <c r="D24" s="188" t="s">
        <v>340</v>
      </c>
      <c r="E24" s="186"/>
      <c r="F24" s="186"/>
      <c r="G24" s="186"/>
      <c r="H24" s="187"/>
      <c r="I24" s="11" t="s">
        <v>7</v>
      </c>
      <c r="J24" s="8"/>
      <c r="K24" s="8"/>
      <c r="L24" s="7"/>
      <c r="M24" s="7"/>
      <c r="N24" s="8"/>
      <c r="O24" s="8"/>
      <c r="P24" s="8"/>
      <c r="Q24" s="7"/>
      <c r="R24" s="7"/>
      <c r="S24" s="86"/>
      <c r="AF24" s="87"/>
    </row>
    <row r="25" spans="1:32" ht="15.75">
      <c r="A25" s="17"/>
      <c r="B25" s="191" t="s">
        <v>29</v>
      </c>
      <c r="C25" s="9" t="s">
        <v>30</v>
      </c>
      <c r="D25" s="188" t="s">
        <v>341</v>
      </c>
      <c r="E25" s="186"/>
      <c r="F25" s="186"/>
      <c r="G25" s="186"/>
      <c r="H25" s="187"/>
      <c r="I25" s="11" t="s">
        <v>7</v>
      </c>
      <c r="J25" s="8"/>
      <c r="K25" s="8"/>
      <c r="L25" s="7"/>
      <c r="M25" s="7"/>
      <c r="N25" s="8"/>
      <c r="O25" s="8"/>
      <c r="P25" s="8"/>
      <c r="Q25" s="7"/>
      <c r="R25" s="7"/>
      <c r="S25" s="86"/>
      <c r="AF25" s="87"/>
    </row>
    <row r="26" spans="1:32" ht="15.75">
      <c r="A26" s="17"/>
      <c r="B26" s="190"/>
      <c r="C26" s="9" t="s">
        <v>32</v>
      </c>
      <c r="D26" s="188" t="s">
        <v>342</v>
      </c>
      <c r="E26" s="186"/>
      <c r="F26" s="186"/>
      <c r="G26" s="186"/>
      <c r="H26" s="187"/>
      <c r="I26" s="11" t="s">
        <v>7</v>
      </c>
      <c r="J26" s="8"/>
      <c r="K26" s="8"/>
      <c r="L26" s="7"/>
      <c r="M26" s="7"/>
      <c r="N26" s="8"/>
      <c r="O26" s="8"/>
      <c r="P26" s="8"/>
      <c r="Q26" s="7"/>
      <c r="R26" s="7"/>
      <c r="S26" s="86"/>
      <c r="AF26" s="87"/>
    </row>
    <row r="27" spans="1:32" ht="15.75">
      <c r="A27" s="17"/>
      <c r="B27" s="190"/>
      <c r="C27" s="9" t="s">
        <v>34</v>
      </c>
      <c r="D27" s="188" t="s">
        <v>343</v>
      </c>
      <c r="E27" s="186"/>
      <c r="F27" s="186"/>
      <c r="G27" s="186"/>
      <c r="H27" s="187"/>
      <c r="I27" s="11" t="s">
        <v>7</v>
      </c>
      <c r="J27" s="8"/>
      <c r="K27" s="8"/>
      <c r="L27" s="7"/>
      <c r="M27" s="7"/>
      <c r="N27" s="8"/>
      <c r="O27" s="8"/>
      <c r="P27" s="8"/>
      <c r="Q27" s="7"/>
      <c r="R27" s="7"/>
      <c r="S27" s="86"/>
      <c r="AF27" s="87"/>
    </row>
    <row r="28" spans="1:32" ht="16.5">
      <c r="A28" s="17"/>
      <c r="B28" s="190"/>
      <c r="C28" s="9" t="s">
        <v>36</v>
      </c>
      <c r="D28" s="205" t="s">
        <v>344</v>
      </c>
      <c r="E28" s="186"/>
      <c r="F28" s="186"/>
      <c r="G28" s="186"/>
      <c r="H28" s="187"/>
      <c r="I28" s="7"/>
      <c r="J28" s="8"/>
      <c r="K28" s="8"/>
      <c r="L28" s="7"/>
      <c r="M28" s="7"/>
      <c r="N28" s="8"/>
      <c r="O28" s="18"/>
      <c r="P28" s="18"/>
      <c r="Q28" s="7"/>
      <c r="R28" s="7"/>
      <c r="S28" s="86"/>
      <c r="AF28" s="87"/>
    </row>
    <row r="29" spans="1:32" ht="31.5">
      <c r="A29" s="13"/>
      <c r="B29" s="13"/>
      <c r="C29" s="9" t="s">
        <v>38</v>
      </c>
      <c r="D29" s="193" t="s">
        <v>39</v>
      </c>
      <c r="E29" s="186"/>
      <c r="F29" s="186"/>
      <c r="G29" s="186"/>
      <c r="H29" s="186"/>
      <c r="I29" s="7"/>
      <c r="J29" s="8"/>
      <c r="K29" s="8"/>
      <c r="L29" s="7"/>
      <c r="M29" s="7"/>
      <c r="N29" s="8"/>
      <c r="O29" s="18"/>
      <c r="P29" s="18"/>
      <c r="Q29" s="7"/>
      <c r="R29" s="7"/>
      <c r="S29" s="86"/>
      <c r="AF29" s="87"/>
    </row>
    <row r="30" spans="1:32" ht="15.75">
      <c r="A30" s="13"/>
      <c r="B30" s="13"/>
      <c r="C30" s="19" t="s">
        <v>40</v>
      </c>
      <c r="D30" s="196"/>
      <c r="E30" s="186"/>
      <c r="F30" s="186"/>
      <c r="G30" s="186"/>
      <c r="H30" s="187"/>
      <c r="I30" s="10"/>
      <c r="J30" s="8"/>
      <c r="K30" s="8"/>
      <c r="L30" s="7"/>
      <c r="M30" s="7"/>
      <c r="N30" s="8"/>
      <c r="O30" s="8"/>
      <c r="P30" s="8"/>
      <c r="Q30" s="7"/>
      <c r="R30" s="7"/>
      <c r="S30" s="86"/>
      <c r="AF30" s="87"/>
    </row>
    <row r="31" spans="1:32" ht="15.75">
      <c r="A31" s="6"/>
      <c r="B31" s="7"/>
      <c r="C31" s="7"/>
      <c r="D31" s="20"/>
      <c r="E31" s="20"/>
      <c r="F31" s="20"/>
      <c r="G31" s="20"/>
      <c r="H31" s="20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86"/>
      <c r="AF31" s="87"/>
    </row>
    <row r="32" spans="1:32" ht="63">
      <c r="A32" s="22"/>
      <c r="B32" s="23" t="s">
        <v>41</v>
      </c>
      <c r="C32" s="24" t="s">
        <v>42</v>
      </c>
      <c r="D32" s="19" t="s">
        <v>43</v>
      </c>
      <c r="E32" s="19" t="s">
        <v>44</v>
      </c>
      <c r="F32" s="19" t="s">
        <v>45</v>
      </c>
      <c r="G32" s="19" t="s">
        <v>46</v>
      </c>
      <c r="H32" s="19" t="s">
        <v>47</v>
      </c>
      <c r="I32" s="19" t="s">
        <v>48</v>
      </c>
      <c r="J32" s="25" t="s">
        <v>49</v>
      </c>
      <c r="K32" s="25" t="s">
        <v>50</v>
      </c>
      <c r="L32" s="19" t="s">
        <v>51</v>
      </c>
      <c r="M32" s="19" t="s">
        <v>52</v>
      </c>
      <c r="N32" s="25" t="s">
        <v>53</v>
      </c>
      <c r="O32" s="25" t="s">
        <v>54</v>
      </c>
      <c r="P32" s="25" t="s">
        <v>55</v>
      </c>
      <c r="Q32" s="19" t="s">
        <v>56</v>
      </c>
      <c r="R32" s="19" t="s">
        <v>57</v>
      </c>
      <c r="S32" s="88" t="s">
        <v>345</v>
      </c>
      <c r="T32" s="89" t="s">
        <v>346</v>
      </c>
      <c r="U32" s="89" t="s">
        <v>347</v>
      </c>
      <c r="V32" s="89" t="s">
        <v>348</v>
      </c>
      <c r="W32" s="89" t="s">
        <v>349</v>
      </c>
      <c r="X32" s="89" t="s">
        <v>350</v>
      </c>
      <c r="Y32" s="89" t="s">
        <v>351</v>
      </c>
      <c r="Z32" s="89" t="s">
        <v>352</v>
      </c>
      <c r="AA32" s="89" t="s">
        <v>353</v>
      </c>
      <c r="AB32" s="89" t="s">
        <v>354</v>
      </c>
      <c r="AC32" s="89" t="s">
        <v>355</v>
      </c>
      <c r="AD32" s="89" t="s">
        <v>356</v>
      </c>
      <c r="AE32" s="90" t="s">
        <v>357</v>
      </c>
      <c r="AF32" s="91" t="s">
        <v>358</v>
      </c>
    </row>
    <row r="33" spans="1:32" ht="356.25">
      <c r="B33" s="7"/>
      <c r="C33" s="9" t="s">
        <v>58</v>
      </c>
      <c r="D33" s="26" t="s">
        <v>59</v>
      </c>
      <c r="E33" s="26" t="s">
        <v>60</v>
      </c>
      <c r="F33" s="26" t="s">
        <v>61</v>
      </c>
      <c r="G33" s="27" t="s">
        <v>62</v>
      </c>
      <c r="H33" s="27" t="s">
        <v>63</v>
      </c>
      <c r="I33" s="26" t="s">
        <v>64</v>
      </c>
      <c r="J33" s="28" t="s">
        <v>65</v>
      </c>
      <c r="K33" s="28" t="s">
        <v>66</v>
      </c>
      <c r="L33" s="27" t="s">
        <v>67</v>
      </c>
      <c r="M33" s="27" t="s">
        <v>68</v>
      </c>
      <c r="N33" s="29" t="s">
        <v>69</v>
      </c>
      <c r="O33" s="30">
        <f>(SUMIFS(O35:O60,A35:A60,"FIN"))+SUMIFS(O35:O60,A35:A60,"FIN/PROPÓSITO")</f>
        <v>37731</v>
      </c>
      <c r="P33" s="34"/>
      <c r="Q33" s="26" t="s">
        <v>71</v>
      </c>
      <c r="R33" s="26" t="s">
        <v>72</v>
      </c>
      <c r="S33" s="203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92">
        <v>16689</v>
      </c>
      <c r="AF33" s="93"/>
    </row>
    <row r="34" spans="1:32" ht="199.5">
      <c r="B34" s="31" t="s">
        <v>7</v>
      </c>
      <c r="C34" s="9" t="s">
        <v>73</v>
      </c>
      <c r="D34" s="26" t="s">
        <v>74</v>
      </c>
      <c r="E34" s="26" t="s">
        <v>75</v>
      </c>
      <c r="F34" s="26" t="s">
        <v>76</v>
      </c>
      <c r="G34" s="27" t="s">
        <v>77</v>
      </c>
      <c r="H34" s="27" t="s">
        <v>63</v>
      </c>
      <c r="I34" s="26" t="s">
        <v>78</v>
      </c>
      <c r="J34" s="32" t="s">
        <v>79</v>
      </c>
      <c r="K34" s="33" t="s">
        <v>80</v>
      </c>
      <c r="L34" s="27" t="s">
        <v>67</v>
      </c>
      <c r="M34" s="27" t="s">
        <v>68</v>
      </c>
      <c r="N34" s="29" t="s">
        <v>69</v>
      </c>
      <c r="O34" s="30">
        <f>(SUMIFS(O35:O60,A35:A60,"PROPÓSITO"))+SUMIFS(O35:O60,A35:A60,"FIN/PROPÓSITO")</f>
        <v>1503807</v>
      </c>
      <c r="P34" s="34"/>
      <c r="Q34" s="26" t="s">
        <v>81</v>
      </c>
      <c r="R34" s="26" t="s">
        <v>82</v>
      </c>
      <c r="S34" s="203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94">
        <v>115202</v>
      </c>
      <c r="AF34" s="93"/>
    </row>
    <row r="35" spans="1:32" ht="199.5">
      <c r="B35" s="35" t="s">
        <v>83</v>
      </c>
      <c r="C35" s="36" t="s">
        <v>84</v>
      </c>
      <c r="D35" s="26" t="s">
        <v>85</v>
      </c>
      <c r="E35" s="26" t="s">
        <v>359</v>
      </c>
      <c r="F35" s="26" t="s">
        <v>360</v>
      </c>
      <c r="G35" s="26" t="s">
        <v>88</v>
      </c>
      <c r="H35" s="26" t="s">
        <v>63</v>
      </c>
      <c r="I35" s="26" t="s">
        <v>361</v>
      </c>
      <c r="J35" s="28" t="s">
        <v>362</v>
      </c>
      <c r="K35" s="28">
        <v>9</v>
      </c>
      <c r="L35" s="26" t="s">
        <v>92</v>
      </c>
      <c r="M35" s="26" t="s">
        <v>93</v>
      </c>
      <c r="N35" s="26" t="s">
        <v>69</v>
      </c>
      <c r="O35" s="38">
        <v>0.9</v>
      </c>
      <c r="P35" s="34"/>
      <c r="Q35" s="26" t="s">
        <v>71</v>
      </c>
      <c r="R35" s="26" t="s">
        <v>94</v>
      </c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95"/>
      <c r="AF35" s="96"/>
    </row>
    <row r="36" spans="1:32" ht="156.75">
      <c r="A36" s="97" t="s">
        <v>58</v>
      </c>
      <c r="B36" s="98"/>
      <c r="C36" s="99" t="s">
        <v>95</v>
      </c>
      <c r="D36" s="100" t="s">
        <v>96</v>
      </c>
      <c r="E36" s="101" t="s">
        <v>97</v>
      </c>
      <c r="F36" s="100" t="s">
        <v>98</v>
      </c>
      <c r="G36" s="102" t="s">
        <v>88</v>
      </c>
      <c r="H36" s="102" t="s">
        <v>99</v>
      </c>
      <c r="I36" s="101" t="s">
        <v>100</v>
      </c>
      <c r="J36" s="103" t="s">
        <v>101</v>
      </c>
      <c r="K36" s="104" t="s">
        <v>102</v>
      </c>
      <c r="L36" s="100" t="s">
        <v>92</v>
      </c>
      <c r="M36" s="105" t="s">
        <v>93</v>
      </c>
      <c r="N36" s="100">
        <v>517</v>
      </c>
      <c r="O36" s="100">
        <v>7450</v>
      </c>
      <c r="P36" s="106"/>
      <c r="Q36" s="107" t="s">
        <v>104</v>
      </c>
      <c r="R36" s="100" t="s">
        <v>105</v>
      </c>
      <c r="S36" s="100" t="str">
        <f ca="1">IFERROR(__xludf.DUMMYFUNCTION("ARRAYFORMULA( VALUE( QUERY((importrange(""1HfDWOOQtW2DmR4T-abQKe-72fB53-8dilSd0l7oSiPQ"",""TOTALES!E2:P3"")),""Select*"",1)))"),"#REF!")</f>
        <v>#REF!</v>
      </c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8">
        <f t="shared" ref="AE36:AE60" ca="1" si="0">SUM(S36:U36)</f>
        <v>0</v>
      </c>
      <c r="AF36" s="96">
        <f ca="1">AE36/O36</f>
        <v>0</v>
      </c>
    </row>
    <row r="37" spans="1:32" ht="142.5">
      <c r="A37" s="47" t="s">
        <v>73</v>
      </c>
      <c r="B37" s="40"/>
      <c r="C37" s="41" t="s">
        <v>106</v>
      </c>
      <c r="D37" s="26" t="s">
        <v>107</v>
      </c>
      <c r="E37" s="26" t="s">
        <v>108</v>
      </c>
      <c r="F37" s="26" t="s">
        <v>109</v>
      </c>
      <c r="G37" s="43" t="s">
        <v>88</v>
      </c>
      <c r="H37" s="43" t="s">
        <v>99</v>
      </c>
      <c r="I37" s="26" t="s">
        <v>110</v>
      </c>
      <c r="J37" s="44" t="s">
        <v>111</v>
      </c>
      <c r="K37" s="28" t="s">
        <v>112</v>
      </c>
      <c r="L37" s="26" t="s">
        <v>92</v>
      </c>
      <c r="M37" s="48" t="s">
        <v>93</v>
      </c>
      <c r="N37" s="26">
        <v>925</v>
      </c>
      <c r="O37" s="49">
        <v>640</v>
      </c>
      <c r="P37" s="109"/>
      <c r="Q37" s="26" t="s">
        <v>114</v>
      </c>
      <c r="R37" s="26" t="s">
        <v>115</v>
      </c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95">
        <f t="shared" si="0"/>
        <v>0</v>
      </c>
      <c r="AF37" s="96"/>
    </row>
    <row r="38" spans="1:32" ht="114">
      <c r="A38" s="110" t="s">
        <v>116</v>
      </c>
      <c r="B38" s="98"/>
      <c r="C38" s="99" t="s">
        <v>117</v>
      </c>
      <c r="D38" s="100" t="s">
        <v>118</v>
      </c>
      <c r="E38" s="100" t="s">
        <v>119</v>
      </c>
      <c r="F38" s="100" t="s">
        <v>120</v>
      </c>
      <c r="G38" s="102" t="s">
        <v>88</v>
      </c>
      <c r="H38" s="102" t="s">
        <v>99</v>
      </c>
      <c r="I38" s="101" t="s">
        <v>121</v>
      </c>
      <c r="J38" s="111" t="s">
        <v>122</v>
      </c>
      <c r="K38" s="111" t="s">
        <v>123</v>
      </c>
      <c r="L38" s="100" t="s">
        <v>92</v>
      </c>
      <c r="M38" s="112" t="s">
        <v>93</v>
      </c>
      <c r="N38" s="100">
        <v>10405</v>
      </c>
      <c r="O38" s="113">
        <v>5000</v>
      </c>
      <c r="P38" s="106"/>
      <c r="Q38" s="100" t="s">
        <v>125</v>
      </c>
      <c r="R38" s="100" t="s">
        <v>126</v>
      </c>
      <c r="S38" s="100" t="str">
        <f ca="1">IFERROR(__xludf.DUMMYFUNCTION("ARRAYFORMULA(VALUE( QUERY((importrange(""183F2AksfiZ8wFAC_Zhgx5YEVRtSTOaCQywT9_8D0DU8"",""TOTALES!E2:P2"")),""Select*"",1)))"),"#REF!")</f>
        <v>#REF!</v>
      </c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8">
        <f t="shared" ca="1" si="0"/>
        <v>0</v>
      </c>
      <c r="AF38" s="96">
        <f t="shared" ref="AF38:AF39" ca="1" si="1">AE38/O38</f>
        <v>0</v>
      </c>
    </row>
    <row r="39" spans="1:32" ht="199.5">
      <c r="A39" s="114" t="s">
        <v>58</v>
      </c>
      <c r="B39" s="115"/>
      <c r="C39" s="116" t="s">
        <v>127</v>
      </c>
      <c r="D39" s="26" t="s">
        <v>128</v>
      </c>
      <c r="E39" s="26" t="s">
        <v>129</v>
      </c>
      <c r="F39" s="26" t="s">
        <v>130</v>
      </c>
      <c r="G39" s="43" t="s">
        <v>88</v>
      </c>
      <c r="H39" s="43" t="s">
        <v>99</v>
      </c>
      <c r="I39" s="42" t="s">
        <v>131</v>
      </c>
      <c r="J39" s="33" t="s">
        <v>132</v>
      </c>
      <c r="K39" s="33" t="s">
        <v>133</v>
      </c>
      <c r="L39" s="26" t="s">
        <v>92</v>
      </c>
      <c r="M39" s="48" t="s">
        <v>93</v>
      </c>
      <c r="N39" s="51">
        <v>9826</v>
      </c>
      <c r="O39" s="51">
        <v>8791</v>
      </c>
      <c r="P39" s="34"/>
      <c r="Q39" s="42" t="s">
        <v>104</v>
      </c>
      <c r="R39" s="26" t="s">
        <v>135</v>
      </c>
      <c r="S39" s="26" t="str">
        <f ca="1">IFERROR(__xludf.DUMMYFUNCTION("ARRAYFORMULA(VALUE(QUERY((importrange(""19FdkI7aaBMumczpCHOxlMxTmd_2Wbxy3XvDOYImbjW8"",""TOTALES!E2:P5"")),""Select*"",1)))"),"#REF!")</f>
        <v>#REF!</v>
      </c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95">
        <f t="shared" ca="1" si="0"/>
        <v>0</v>
      </c>
      <c r="AF39" s="96">
        <f t="shared" ca="1" si="1"/>
        <v>0</v>
      </c>
    </row>
    <row r="40" spans="1:32" ht="114">
      <c r="A40" s="110" t="s">
        <v>73</v>
      </c>
      <c r="B40" s="98"/>
      <c r="C40" s="99" t="s">
        <v>136</v>
      </c>
      <c r="D40" s="100" t="s">
        <v>137</v>
      </c>
      <c r="E40" s="100" t="s">
        <v>138</v>
      </c>
      <c r="F40" s="100" t="s">
        <v>139</v>
      </c>
      <c r="G40" s="102" t="s">
        <v>88</v>
      </c>
      <c r="H40" s="100" t="s">
        <v>99</v>
      </c>
      <c r="I40" s="101" t="s">
        <v>140</v>
      </c>
      <c r="J40" s="111" t="s">
        <v>141</v>
      </c>
      <c r="K40" s="111" t="s">
        <v>142</v>
      </c>
      <c r="L40" s="100" t="s">
        <v>92</v>
      </c>
      <c r="M40" s="117" t="s">
        <v>93</v>
      </c>
      <c r="N40" s="118">
        <v>1378450</v>
      </c>
      <c r="O40" s="113">
        <v>1190350</v>
      </c>
      <c r="P40" s="119"/>
      <c r="Q40" s="107" t="s">
        <v>144</v>
      </c>
      <c r="R40" s="100" t="s">
        <v>145</v>
      </c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8">
        <f t="shared" si="0"/>
        <v>0</v>
      </c>
      <c r="AF40" s="120"/>
    </row>
    <row r="41" spans="1:32" ht="128.25">
      <c r="A41" s="47" t="s">
        <v>73</v>
      </c>
      <c r="B41" s="40"/>
      <c r="C41" s="41" t="s">
        <v>146</v>
      </c>
      <c r="D41" s="26" t="s">
        <v>147</v>
      </c>
      <c r="E41" s="26" t="s">
        <v>148</v>
      </c>
      <c r="F41" s="26" t="s">
        <v>149</v>
      </c>
      <c r="G41" s="43" t="s">
        <v>88</v>
      </c>
      <c r="H41" s="26" t="s">
        <v>99</v>
      </c>
      <c r="I41" s="42" t="s">
        <v>150</v>
      </c>
      <c r="J41" s="50" t="s">
        <v>141</v>
      </c>
      <c r="K41" s="50" t="s">
        <v>151</v>
      </c>
      <c r="L41" s="26" t="s">
        <v>92</v>
      </c>
      <c r="M41" s="53" t="s">
        <v>93</v>
      </c>
      <c r="N41" s="51">
        <v>26296</v>
      </c>
      <c r="O41" s="51">
        <v>26292</v>
      </c>
      <c r="P41" s="34"/>
      <c r="Q41" s="27" t="s">
        <v>144</v>
      </c>
      <c r="R41" s="26" t="s">
        <v>153</v>
      </c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95">
        <f t="shared" si="0"/>
        <v>0</v>
      </c>
      <c r="AF41" s="96"/>
    </row>
    <row r="42" spans="1:32" ht="156.75">
      <c r="A42" s="47" t="s">
        <v>73</v>
      </c>
      <c r="B42" s="40"/>
      <c r="C42" s="41" t="s">
        <v>154</v>
      </c>
      <c r="D42" s="26" t="s">
        <v>155</v>
      </c>
      <c r="E42" s="26" t="s">
        <v>156</v>
      </c>
      <c r="F42" s="26" t="s">
        <v>157</v>
      </c>
      <c r="G42" s="43" t="s">
        <v>88</v>
      </c>
      <c r="H42" s="26" t="s">
        <v>99</v>
      </c>
      <c r="I42" s="42" t="s">
        <v>140</v>
      </c>
      <c r="J42" s="50" t="s">
        <v>141</v>
      </c>
      <c r="K42" s="50" t="s">
        <v>142</v>
      </c>
      <c r="L42" s="26" t="s">
        <v>92</v>
      </c>
      <c r="M42" s="53" t="s">
        <v>93</v>
      </c>
      <c r="N42" s="49">
        <v>4560</v>
      </c>
      <c r="O42" s="51">
        <v>4020</v>
      </c>
      <c r="P42" s="34"/>
      <c r="Q42" s="27" t="s">
        <v>144</v>
      </c>
      <c r="R42" s="26" t="s">
        <v>158</v>
      </c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95">
        <f t="shared" si="0"/>
        <v>0</v>
      </c>
      <c r="AF42" s="96"/>
    </row>
    <row r="43" spans="1:32" ht="114">
      <c r="A43" s="110" t="s">
        <v>116</v>
      </c>
      <c r="B43" s="98"/>
      <c r="C43" s="99" t="s">
        <v>159</v>
      </c>
      <c r="D43" s="100" t="s">
        <v>160</v>
      </c>
      <c r="E43" s="100" t="s">
        <v>161</v>
      </c>
      <c r="F43" s="100" t="s">
        <v>162</v>
      </c>
      <c r="G43" s="102" t="s">
        <v>88</v>
      </c>
      <c r="H43" s="100" t="s">
        <v>99</v>
      </c>
      <c r="I43" s="100" t="s">
        <v>163</v>
      </c>
      <c r="J43" s="111" t="s">
        <v>164</v>
      </c>
      <c r="K43" s="111" t="s">
        <v>165</v>
      </c>
      <c r="L43" s="100" t="s">
        <v>92</v>
      </c>
      <c r="M43" s="117" t="s">
        <v>93</v>
      </c>
      <c r="N43" s="118">
        <v>7997</v>
      </c>
      <c r="O43" s="113">
        <v>6000</v>
      </c>
      <c r="P43" s="119"/>
      <c r="Q43" s="100" t="s">
        <v>167</v>
      </c>
      <c r="R43" s="100" t="s">
        <v>168</v>
      </c>
      <c r="S43" s="100" t="str">
        <f ca="1">IFERROR(__xludf.DUMMYFUNCTION("ARRAYFORMULA(VALUE(QUERY((importrange(""1aBliDWQx3PghbTc2D0usoHQ1DjKFbMqNouzsCcQtNeg"",""TOTALES!E2:P2"")),""Select*"",1)))"),"#REF!")</f>
        <v>#REF!</v>
      </c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8">
        <f t="shared" ca="1" si="0"/>
        <v>0</v>
      </c>
      <c r="AF43" s="96">
        <f t="shared" ref="AF43:AF44" ca="1" si="2">AE43/O43</f>
        <v>0</v>
      </c>
    </row>
    <row r="44" spans="1:32" ht="128.25">
      <c r="A44" s="110" t="s">
        <v>58</v>
      </c>
      <c r="B44" s="98"/>
      <c r="C44" s="99" t="s">
        <v>169</v>
      </c>
      <c r="D44" s="100" t="s">
        <v>170</v>
      </c>
      <c r="E44" s="100" t="s">
        <v>171</v>
      </c>
      <c r="F44" s="100" t="s">
        <v>172</v>
      </c>
      <c r="G44" s="100" t="s">
        <v>88</v>
      </c>
      <c r="H44" s="100" t="s">
        <v>99</v>
      </c>
      <c r="I44" s="100" t="s">
        <v>363</v>
      </c>
      <c r="J44" s="100" t="s">
        <v>174</v>
      </c>
      <c r="K44" s="100" t="s">
        <v>364</v>
      </c>
      <c r="L44" s="100" t="s">
        <v>92</v>
      </c>
      <c r="M44" s="100" t="s">
        <v>176</v>
      </c>
      <c r="N44" s="100">
        <v>892</v>
      </c>
      <c r="O44" s="100">
        <v>850</v>
      </c>
      <c r="P44" s="100"/>
      <c r="Q44" s="100" t="s">
        <v>177</v>
      </c>
      <c r="R44" s="100" t="s">
        <v>178</v>
      </c>
      <c r="S44" s="100" t="str">
        <f ca="1">IFERROR(__xludf.DUMMYFUNCTION("ARRAYFORMULA(VALUE(QUERY((importrange(""1PzLDbnbOgsxlP7TgXOuZl3-wTut_GS_XXcsA4lagmIs"",""TOTALES!E2:P3"")),""Select*"",1)))"),"#REF!")</f>
        <v>#REF!</v>
      </c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8">
        <f t="shared" ca="1" si="0"/>
        <v>0</v>
      </c>
      <c r="AF44" s="96">
        <f t="shared" ca="1" si="2"/>
        <v>0</v>
      </c>
    </row>
    <row r="45" spans="1:32" ht="128.25">
      <c r="A45" s="47" t="s">
        <v>73</v>
      </c>
      <c r="B45" s="40"/>
      <c r="C45" s="41" t="s">
        <v>179</v>
      </c>
      <c r="D45" s="26" t="s">
        <v>180</v>
      </c>
      <c r="E45" s="26" t="s">
        <v>181</v>
      </c>
      <c r="F45" s="26" t="s">
        <v>182</v>
      </c>
      <c r="G45" s="26" t="s">
        <v>88</v>
      </c>
      <c r="H45" s="26" t="s">
        <v>99</v>
      </c>
      <c r="I45" s="26" t="s">
        <v>183</v>
      </c>
      <c r="J45" s="26" t="s">
        <v>184</v>
      </c>
      <c r="K45" s="26" t="s">
        <v>185</v>
      </c>
      <c r="L45" s="26" t="s">
        <v>92</v>
      </c>
      <c r="M45" s="26" t="s">
        <v>93</v>
      </c>
      <c r="N45" s="26" t="s">
        <v>69</v>
      </c>
      <c r="O45" s="26">
        <v>15000</v>
      </c>
      <c r="P45" s="26"/>
      <c r="Q45" s="26" t="s">
        <v>177</v>
      </c>
      <c r="R45" s="26" t="s">
        <v>178</v>
      </c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95">
        <f t="shared" si="0"/>
        <v>0</v>
      </c>
      <c r="AF45" s="96"/>
    </row>
    <row r="46" spans="1:32" ht="128.25">
      <c r="A46" s="110" t="s">
        <v>73</v>
      </c>
      <c r="B46" s="98"/>
      <c r="C46" s="99" t="s">
        <v>187</v>
      </c>
      <c r="D46" s="100" t="s">
        <v>188</v>
      </c>
      <c r="E46" s="100" t="s">
        <v>189</v>
      </c>
      <c r="F46" s="100" t="s">
        <v>190</v>
      </c>
      <c r="G46" s="102" t="s">
        <v>88</v>
      </c>
      <c r="H46" s="100" t="s">
        <v>99</v>
      </c>
      <c r="I46" s="101" t="s">
        <v>191</v>
      </c>
      <c r="J46" s="111" t="s">
        <v>192</v>
      </c>
      <c r="K46" s="111" t="s">
        <v>193</v>
      </c>
      <c r="L46" s="100" t="s">
        <v>92</v>
      </c>
      <c r="M46" s="117" t="s">
        <v>93</v>
      </c>
      <c r="N46" s="118">
        <v>28995</v>
      </c>
      <c r="O46" s="113">
        <v>29000</v>
      </c>
      <c r="P46" s="119"/>
      <c r="Q46" s="107" t="s">
        <v>195</v>
      </c>
      <c r="R46" s="100" t="s">
        <v>196</v>
      </c>
      <c r="S46" s="100" t="str">
        <f ca="1">IFERROR(__xludf.DUMMYFUNCTION("ARRAYFORMULA(VALUE(QUERY((importrange(""1NOerfbJeLk-S8tb0Ya-COpXnQm--OVonOlYwD7P0zF0"",""TOTALES!E2:P2"")),""Select*"",1)))"),"#REF!")</f>
        <v>#REF!</v>
      </c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8">
        <f t="shared" ca="1" si="0"/>
        <v>0</v>
      </c>
      <c r="AF46" s="96">
        <f t="shared" ref="AF46:AF47" ca="1" si="3">AE46/O46</f>
        <v>0</v>
      </c>
    </row>
    <row r="47" spans="1:32" ht="171">
      <c r="A47" s="110" t="s">
        <v>58</v>
      </c>
      <c r="B47" s="98"/>
      <c r="C47" s="99" t="s">
        <v>197</v>
      </c>
      <c r="D47" s="100" t="s">
        <v>198</v>
      </c>
      <c r="E47" s="100" t="s">
        <v>199</v>
      </c>
      <c r="F47" s="100" t="s">
        <v>200</v>
      </c>
      <c r="G47" s="102" t="s">
        <v>88</v>
      </c>
      <c r="H47" s="100" t="s">
        <v>99</v>
      </c>
      <c r="I47" s="101" t="s">
        <v>365</v>
      </c>
      <c r="J47" s="111" t="s">
        <v>202</v>
      </c>
      <c r="K47" s="111" t="s">
        <v>366</v>
      </c>
      <c r="L47" s="100" t="s">
        <v>92</v>
      </c>
      <c r="M47" s="117" t="s">
        <v>176</v>
      </c>
      <c r="N47" s="100" t="s">
        <v>69</v>
      </c>
      <c r="O47" s="118">
        <v>500</v>
      </c>
      <c r="P47" s="119"/>
      <c r="Q47" s="107" t="s">
        <v>104</v>
      </c>
      <c r="R47" s="100" t="s">
        <v>203</v>
      </c>
      <c r="S47" s="100" t="str">
        <f ca="1">IFERROR(__xludf.DUMMYFUNCTION("ARRAYFORMULA(VALUE(QUERY((importrange(""1QqO90t5YaypRBmLyuAF3V4pupHFwwwLeoeQ3Rj52OIE"",""TOTALES!E2:P3"")),""Select*"",1)))"),"#REF!")</f>
        <v>#REF!</v>
      </c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8">
        <f t="shared" ca="1" si="0"/>
        <v>0</v>
      </c>
      <c r="AF47" s="96">
        <f t="shared" ca="1" si="3"/>
        <v>0</v>
      </c>
    </row>
    <row r="48" spans="1:32" ht="171">
      <c r="A48" s="47" t="s">
        <v>73</v>
      </c>
      <c r="B48" s="40"/>
      <c r="C48" s="41" t="s">
        <v>204</v>
      </c>
      <c r="D48" s="26" t="s">
        <v>205</v>
      </c>
      <c r="E48" s="26" t="s">
        <v>206</v>
      </c>
      <c r="F48" s="26" t="s">
        <v>207</v>
      </c>
      <c r="G48" s="43" t="s">
        <v>88</v>
      </c>
      <c r="H48" s="26" t="s">
        <v>99</v>
      </c>
      <c r="I48" s="42" t="s">
        <v>208</v>
      </c>
      <c r="J48" s="50" t="s">
        <v>209</v>
      </c>
      <c r="K48" s="50" t="s">
        <v>210</v>
      </c>
      <c r="L48" s="26" t="s">
        <v>92</v>
      </c>
      <c r="M48" s="53" t="s">
        <v>93</v>
      </c>
      <c r="N48" s="49">
        <v>203457</v>
      </c>
      <c r="O48" s="49">
        <v>224400</v>
      </c>
      <c r="P48" s="34"/>
      <c r="Q48" s="27" t="s">
        <v>104</v>
      </c>
      <c r="R48" s="26" t="s">
        <v>203</v>
      </c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95">
        <f t="shared" si="0"/>
        <v>0</v>
      </c>
      <c r="AF48" s="96"/>
    </row>
    <row r="49" spans="1:32" ht="114">
      <c r="A49" s="47" t="s">
        <v>58</v>
      </c>
      <c r="B49" s="40"/>
      <c r="C49" s="41" t="s">
        <v>212</v>
      </c>
      <c r="D49" s="54" t="s">
        <v>213</v>
      </c>
      <c r="E49" s="54" t="s">
        <v>214</v>
      </c>
      <c r="F49" s="54" t="s">
        <v>215</v>
      </c>
      <c r="G49" s="55" t="s">
        <v>88</v>
      </c>
      <c r="H49" s="54" t="s">
        <v>99</v>
      </c>
      <c r="I49" s="54" t="s">
        <v>367</v>
      </c>
      <c r="J49" s="56" t="s">
        <v>217</v>
      </c>
      <c r="K49" s="56" t="s">
        <v>368</v>
      </c>
      <c r="L49" s="26" t="s">
        <v>92</v>
      </c>
      <c r="M49" s="57" t="s">
        <v>176</v>
      </c>
      <c r="N49" s="58" t="s">
        <v>69</v>
      </c>
      <c r="O49" s="58">
        <v>1300</v>
      </c>
      <c r="P49" s="121"/>
      <c r="Q49" s="26" t="s">
        <v>218</v>
      </c>
      <c r="R49" s="26" t="s">
        <v>219</v>
      </c>
      <c r="S49" s="26" t="str">
        <f ca="1">IFERROR(__xludf.DUMMYFUNCTION("ARRAYFORMULA(VALUE(QUERY((importrange(""1gzh_IplvT8FVpSpLrnqCIOVsZa98RVoxxYmSvikPos0"",""TOTALES!E2:P3"")),""Select*"",1)))"),"#REF!")</f>
        <v>#REF!</v>
      </c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95">
        <f t="shared" ca="1" si="0"/>
        <v>0</v>
      </c>
      <c r="AF49" s="96"/>
    </row>
    <row r="50" spans="1:32" ht="99.75">
      <c r="A50" s="110" t="s">
        <v>73</v>
      </c>
      <c r="B50" s="98"/>
      <c r="C50" s="99" t="s">
        <v>220</v>
      </c>
      <c r="D50" s="100" t="s">
        <v>221</v>
      </c>
      <c r="E50" s="100" t="s">
        <v>222</v>
      </c>
      <c r="F50" s="100" t="s">
        <v>223</v>
      </c>
      <c r="G50" s="102" t="s">
        <v>88</v>
      </c>
      <c r="H50" s="100" t="s">
        <v>99</v>
      </c>
      <c r="I50" s="101" t="s">
        <v>369</v>
      </c>
      <c r="J50" s="111" t="s">
        <v>225</v>
      </c>
      <c r="K50" s="111" t="s">
        <v>368</v>
      </c>
      <c r="L50" s="100" t="s">
        <v>92</v>
      </c>
      <c r="M50" s="117" t="s">
        <v>176</v>
      </c>
      <c r="N50" s="119"/>
      <c r="O50" s="118">
        <v>260</v>
      </c>
      <c r="P50" s="119"/>
      <c r="Q50" s="100" t="s">
        <v>226</v>
      </c>
      <c r="R50" s="100" t="s">
        <v>227</v>
      </c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8">
        <f t="shared" si="0"/>
        <v>0</v>
      </c>
      <c r="AF50" s="96">
        <f t="shared" ref="AF50:AF51" si="4">AE50/O50</f>
        <v>0</v>
      </c>
    </row>
    <row r="51" spans="1:32" ht="99.75">
      <c r="A51" s="110" t="s">
        <v>58</v>
      </c>
      <c r="B51" s="98"/>
      <c r="C51" s="99" t="s">
        <v>228</v>
      </c>
      <c r="D51" s="100" t="s">
        <v>229</v>
      </c>
      <c r="E51" s="100" t="s">
        <v>230</v>
      </c>
      <c r="F51" s="100" t="s">
        <v>231</v>
      </c>
      <c r="G51" s="102" t="s">
        <v>88</v>
      </c>
      <c r="H51" s="100" t="s">
        <v>99</v>
      </c>
      <c r="I51" s="101" t="s">
        <v>232</v>
      </c>
      <c r="J51" s="111" t="s">
        <v>233</v>
      </c>
      <c r="K51" s="111" t="s">
        <v>234</v>
      </c>
      <c r="L51" s="100" t="s">
        <v>92</v>
      </c>
      <c r="M51" s="117" t="s">
        <v>93</v>
      </c>
      <c r="N51" s="118">
        <v>2037</v>
      </c>
      <c r="O51" s="118">
        <v>2030</v>
      </c>
      <c r="P51" s="119"/>
      <c r="Q51" s="107" t="s">
        <v>235</v>
      </c>
      <c r="R51" s="100" t="s">
        <v>236</v>
      </c>
      <c r="S51" s="100" t="str">
        <f ca="1">IFERROR(__xludf.DUMMYFUNCTION("ARRAYFORMULA(VALUE(QUERY((importrange(""1uq0-tclcwlKN4n207WGe9aYxfqRISdzRNcLeNfdql2A"",""TOTALES!E2:P3"")),""Select*"",1)))"),"#REF!")</f>
        <v>#REF!</v>
      </c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8">
        <f t="shared" ca="1" si="0"/>
        <v>0</v>
      </c>
      <c r="AF51" s="96">
        <f t="shared" ca="1" si="4"/>
        <v>0</v>
      </c>
    </row>
    <row r="52" spans="1:32" ht="99.75">
      <c r="A52" s="60" t="s">
        <v>73</v>
      </c>
      <c r="B52" s="40"/>
      <c r="C52" s="41" t="s">
        <v>237</v>
      </c>
      <c r="D52" s="26" t="s">
        <v>238</v>
      </c>
      <c r="E52" s="26" t="s">
        <v>239</v>
      </c>
      <c r="F52" s="26" t="s">
        <v>240</v>
      </c>
      <c r="G52" s="43" t="s">
        <v>88</v>
      </c>
      <c r="H52" s="26" t="s">
        <v>99</v>
      </c>
      <c r="I52" s="42" t="s">
        <v>241</v>
      </c>
      <c r="J52" s="50" t="s">
        <v>242</v>
      </c>
      <c r="K52" s="50" t="s">
        <v>243</v>
      </c>
      <c r="L52" s="26" t="s">
        <v>92</v>
      </c>
      <c r="M52" s="53" t="s">
        <v>93</v>
      </c>
      <c r="N52" s="26" t="s">
        <v>69</v>
      </c>
      <c r="O52" s="49">
        <v>1188</v>
      </c>
      <c r="P52" s="34"/>
      <c r="Q52" s="27" t="s">
        <v>244</v>
      </c>
      <c r="R52" s="26" t="s">
        <v>236</v>
      </c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95">
        <f t="shared" si="0"/>
        <v>0</v>
      </c>
      <c r="AF52" s="96"/>
    </row>
    <row r="53" spans="1:32" ht="99.75">
      <c r="A53" s="61" t="s">
        <v>58</v>
      </c>
      <c r="B53" s="62" t="s">
        <v>83</v>
      </c>
      <c r="C53" s="63" t="s">
        <v>245</v>
      </c>
      <c r="D53" s="26" t="s">
        <v>246</v>
      </c>
      <c r="E53" s="26" t="s">
        <v>247</v>
      </c>
      <c r="F53" s="26" t="s">
        <v>98</v>
      </c>
      <c r="G53" s="26" t="s">
        <v>88</v>
      </c>
      <c r="H53" s="26" t="s">
        <v>63</v>
      </c>
      <c r="I53" s="26" t="s">
        <v>248</v>
      </c>
      <c r="J53" s="50" t="s">
        <v>249</v>
      </c>
      <c r="K53" s="50" t="s">
        <v>250</v>
      </c>
      <c r="L53" s="26" t="s">
        <v>92</v>
      </c>
      <c r="M53" s="26" t="s">
        <v>93</v>
      </c>
      <c r="N53" s="26">
        <v>4431</v>
      </c>
      <c r="O53" s="26">
        <v>5000</v>
      </c>
      <c r="P53" s="34"/>
      <c r="Q53" s="26" t="s">
        <v>252</v>
      </c>
      <c r="R53" s="26" t="s">
        <v>253</v>
      </c>
      <c r="S53" s="26" t="str">
        <f ca="1">IFERROR(__xludf.DUMMYFUNCTION("ARRAYFORMULA(VALUE(QUERY((importrange(""129OBcxqSDyZj96BM0JshWrjZR5LrrReqJk2O0W0jThk"",""TOTALES!E2:P3"")),""Select*"",1)))"),"#REF!")</f>
        <v>#REF!</v>
      </c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95">
        <f t="shared" ca="1" si="0"/>
        <v>0</v>
      </c>
      <c r="AF53" s="96"/>
    </row>
    <row r="54" spans="1:32" ht="199.5">
      <c r="A54" s="40" t="s">
        <v>73</v>
      </c>
      <c r="B54" s="40"/>
      <c r="C54" s="64" t="s">
        <v>254</v>
      </c>
      <c r="D54" s="26" t="s">
        <v>255</v>
      </c>
      <c r="E54" s="26" t="s">
        <v>256</v>
      </c>
      <c r="F54" s="26" t="s">
        <v>257</v>
      </c>
      <c r="G54" s="26" t="s">
        <v>88</v>
      </c>
      <c r="H54" s="26" t="s">
        <v>99</v>
      </c>
      <c r="I54" s="26" t="s">
        <v>258</v>
      </c>
      <c r="J54" s="50" t="s">
        <v>259</v>
      </c>
      <c r="K54" s="50" t="s">
        <v>260</v>
      </c>
      <c r="L54" s="26" t="s">
        <v>92</v>
      </c>
      <c r="M54" s="26" t="s">
        <v>93</v>
      </c>
      <c r="N54" s="26">
        <v>17</v>
      </c>
      <c r="O54" s="26">
        <v>7</v>
      </c>
      <c r="P54" s="109"/>
      <c r="Q54" s="26" t="s">
        <v>262</v>
      </c>
      <c r="R54" s="26" t="s">
        <v>263</v>
      </c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95">
        <f t="shared" si="0"/>
        <v>0</v>
      </c>
      <c r="AF54" s="96"/>
    </row>
    <row r="55" spans="1:32" ht="128.25">
      <c r="A55" s="61" t="s">
        <v>73</v>
      </c>
      <c r="B55" s="65" t="s">
        <v>83</v>
      </c>
      <c r="C55" s="36" t="s">
        <v>264</v>
      </c>
      <c r="D55" s="26" t="s">
        <v>265</v>
      </c>
      <c r="E55" s="26" t="s">
        <v>266</v>
      </c>
      <c r="F55" s="26" t="s">
        <v>267</v>
      </c>
      <c r="G55" s="26" t="s">
        <v>88</v>
      </c>
      <c r="H55" s="26" t="s">
        <v>63</v>
      </c>
      <c r="I55" s="26" t="s">
        <v>268</v>
      </c>
      <c r="J55" s="66" t="s">
        <v>269</v>
      </c>
      <c r="K55" s="67" t="s">
        <v>270</v>
      </c>
      <c r="L55" s="26" t="s">
        <v>92</v>
      </c>
      <c r="M55" s="26" t="s">
        <v>93</v>
      </c>
      <c r="N55" s="68" t="s">
        <v>69</v>
      </c>
      <c r="O55" s="26">
        <v>1100</v>
      </c>
      <c r="P55" s="34"/>
      <c r="Q55" s="26" t="s">
        <v>272</v>
      </c>
      <c r="R55" s="26" t="s">
        <v>273</v>
      </c>
      <c r="S55" s="26" t="str">
        <f ca="1">IFERROR(__xludf.DUMMYFUNCTION("ARRAYFORMULA(VALUE(QUERY((importrange(""1VEztdOMa-Y0eWUiFHDIS4eRbaAmfDSqM1-Yeu47QVEY"",""TOTALES!E2:P4"")),""Select*"",1)))"),"#REF!")</f>
        <v>#REF!</v>
      </c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95">
        <f t="shared" ca="1" si="0"/>
        <v>0</v>
      </c>
      <c r="AF55" s="96"/>
    </row>
    <row r="56" spans="1:32" ht="156.75">
      <c r="A56" s="39" t="s">
        <v>58</v>
      </c>
      <c r="B56" s="69"/>
      <c r="C56" s="41" t="s">
        <v>274</v>
      </c>
      <c r="D56" s="26" t="s">
        <v>275</v>
      </c>
      <c r="E56" s="26" t="s">
        <v>276</v>
      </c>
      <c r="F56" s="26" t="s">
        <v>277</v>
      </c>
      <c r="G56" s="26" t="s">
        <v>88</v>
      </c>
      <c r="H56" s="26" t="s">
        <v>99</v>
      </c>
      <c r="I56" s="26" t="s">
        <v>278</v>
      </c>
      <c r="J56" s="50" t="s">
        <v>279</v>
      </c>
      <c r="K56" s="50" t="s">
        <v>280</v>
      </c>
      <c r="L56" s="26" t="s">
        <v>92</v>
      </c>
      <c r="M56" s="26" t="s">
        <v>93</v>
      </c>
      <c r="N56" s="68" t="s">
        <v>69</v>
      </c>
      <c r="O56" s="26">
        <v>700</v>
      </c>
      <c r="P56" s="34"/>
      <c r="Q56" s="26" t="s">
        <v>282</v>
      </c>
      <c r="R56" s="26" t="s">
        <v>283</v>
      </c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95">
        <f t="shared" si="0"/>
        <v>0</v>
      </c>
      <c r="AF56" s="96">
        <f t="shared" ref="AF56:AF60" si="5">AE56/O56</f>
        <v>0</v>
      </c>
    </row>
    <row r="57" spans="1:32" ht="114">
      <c r="A57" s="60" t="s">
        <v>73</v>
      </c>
      <c r="B57" s="69"/>
      <c r="C57" s="41" t="s">
        <v>284</v>
      </c>
      <c r="D57" s="26" t="s">
        <v>285</v>
      </c>
      <c r="E57" s="26" t="s">
        <v>286</v>
      </c>
      <c r="F57" s="26" t="s">
        <v>287</v>
      </c>
      <c r="G57" s="26" t="s">
        <v>88</v>
      </c>
      <c r="H57" s="26" t="s">
        <v>99</v>
      </c>
      <c r="I57" s="26" t="s">
        <v>288</v>
      </c>
      <c r="J57" s="50" t="s">
        <v>289</v>
      </c>
      <c r="K57" s="50" t="s">
        <v>290</v>
      </c>
      <c r="L57" s="26" t="s">
        <v>92</v>
      </c>
      <c r="M57" s="26" t="s">
        <v>93</v>
      </c>
      <c r="N57" s="68" t="s">
        <v>69</v>
      </c>
      <c r="O57" s="26">
        <v>400</v>
      </c>
      <c r="P57" s="122"/>
      <c r="Q57" s="26" t="s">
        <v>292</v>
      </c>
      <c r="R57" s="26" t="s">
        <v>293</v>
      </c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95">
        <f t="shared" si="0"/>
        <v>0</v>
      </c>
      <c r="AF57" s="96">
        <f t="shared" si="5"/>
        <v>0</v>
      </c>
    </row>
    <row r="58" spans="1:32" ht="128.25">
      <c r="B58" s="62" t="s">
        <v>294</v>
      </c>
      <c r="C58" s="36" t="s">
        <v>295</v>
      </c>
      <c r="D58" s="26" t="s">
        <v>296</v>
      </c>
      <c r="E58" s="26" t="s">
        <v>297</v>
      </c>
      <c r="F58" s="26" t="s">
        <v>298</v>
      </c>
      <c r="G58" s="26" t="s">
        <v>88</v>
      </c>
      <c r="H58" s="26" t="s">
        <v>63</v>
      </c>
      <c r="I58" s="26" t="s">
        <v>299</v>
      </c>
      <c r="J58" s="50" t="s">
        <v>300</v>
      </c>
      <c r="K58" s="50" t="s">
        <v>301</v>
      </c>
      <c r="L58" s="26" t="s">
        <v>92</v>
      </c>
      <c r="M58" s="26" t="s">
        <v>93</v>
      </c>
      <c r="N58" s="71">
        <v>12</v>
      </c>
      <c r="O58" s="26">
        <v>12</v>
      </c>
      <c r="P58" s="122"/>
      <c r="Q58" s="26" t="s">
        <v>302</v>
      </c>
      <c r="R58" s="26" t="s">
        <v>303</v>
      </c>
      <c r="S58" s="26" t="str">
        <f ca="1">IFERROR(__xludf.DUMMYFUNCTION("ARRAYFORMULA(VALUE(QUERY((importrange(""1KdaFVqJFJ9ZqFh7rOAds5taz4NRv7kh6I4IScrpooUQ"",""TOTALES!E2:P4"")),""Select*"",1)))"),"#REF!")</f>
        <v>#REF!</v>
      </c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95">
        <f t="shared" ca="1" si="0"/>
        <v>0</v>
      </c>
      <c r="AF58" s="96">
        <f t="shared" ca="1" si="5"/>
        <v>0</v>
      </c>
    </row>
    <row r="59" spans="1:32" ht="128.25">
      <c r="A59" s="40" t="s">
        <v>58</v>
      </c>
      <c r="B59" s="40"/>
      <c r="C59" s="41" t="s">
        <v>304</v>
      </c>
      <c r="D59" s="26" t="s">
        <v>305</v>
      </c>
      <c r="E59" s="26" t="s">
        <v>306</v>
      </c>
      <c r="F59" s="27" t="s">
        <v>307</v>
      </c>
      <c r="G59" s="26" t="s">
        <v>88</v>
      </c>
      <c r="H59" s="26" t="s">
        <v>99</v>
      </c>
      <c r="I59" s="26" t="s">
        <v>308</v>
      </c>
      <c r="J59" s="50" t="s">
        <v>309</v>
      </c>
      <c r="K59" s="50" t="s">
        <v>370</v>
      </c>
      <c r="L59" s="26" t="s">
        <v>92</v>
      </c>
      <c r="M59" s="26" t="s">
        <v>176</v>
      </c>
      <c r="N59" s="68" t="s">
        <v>69</v>
      </c>
      <c r="O59" s="26">
        <v>110</v>
      </c>
      <c r="P59" s="34"/>
      <c r="Q59" s="26" t="s">
        <v>310</v>
      </c>
      <c r="R59" s="26" t="s">
        <v>311</v>
      </c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95">
        <f t="shared" si="0"/>
        <v>0</v>
      </c>
      <c r="AF59" s="96">
        <f t="shared" si="5"/>
        <v>0</v>
      </c>
    </row>
    <row r="60" spans="1:32" ht="157.5">
      <c r="A60" s="40" t="s">
        <v>73</v>
      </c>
      <c r="B60" s="40"/>
      <c r="C60" s="41" t="s">
        <v>312</v>
      </c>
      <c r="D60" s="72" t="s">
        <v>313</v>
      </c>
      <c r="E60" s="73" t="s">
        <v>314</v>
      </c>
      <c r="F60" s="123" t="s">
        <v>371</v>
      </c>
      <c r="G60" s="73" t="s">
        <v>88</v>
      </c>
      <c r="H60" s="73" t="s">
        <v>99</v>
      </c>
      <c r="I60" s="73" t="s">
        <v>372</v>
      </c>
      <c r="J60" s="75" t="s">
        <v>317</v>
      </c>
      <c r="K60" s="75" t="s">
        <v>373</v>
      </c>
      <c r="L60" s="73" t="s">
        <v>92</v>
      </c>
      <c r="M60" s="73" t="s">
        <v>176</v>
      </c>
      <c r="N60" s="77" t="s">
        <v>69</v>
      </c>
      <c r="O60" s="73">
        <v>150</v>
      </c>
      <c r="P60" s="124"/>
      <c r="Q60" s="73" t="s">
        <v>320</v>
      </c>
      <c r="R60" s="73" t="s">
        <v>311</v>
      </c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95">
        <f t="shared" si="0"/>
        <v>0</v>
      </c>
      <c r="AF60" s="96">
        <f t="shared" si="5"/>
        <v>0</v>
      </c>
    </row>
    <row r="61" spans="1:32" ht="15.75">
      <c r="A61" s="79"/>
      <c r="B61" s="80"/>
      <c r="S61" s="86"/>
      <c r="AF61" s="87"/>
    </row>
    <row r="62" spans="1:32" ht="15.75">
      <c r="D62" s="81"/>
      <c r="E62" s="81"/>
      <c r="F62" s="81"/>
      <c r="G62" s="81"/>
      <c r="H62" s="81"/>
      <c r="AF62" s="87"/>
    </row>
    <row r="63" spans="1:32" ht="15.75">
      <c r="D63" s="81"/>
      <c r="E63" s="81"/>
      <c r="F63" s="81"/>
      <c r="G63" s="81"/>
      <c r="H63" s="81"/>
      <c r="AF63" s="87"/>
    </row>
    <row r="64" spans="1:32" ht="15.75">
      <c r="D64" s="81"/>
      <c r="E64" s="81"/>
      <c r="F64" s="81"/>
      <c r="G64" s="81"/>
      <c r="H64" s="81"/>
      <c r="AF64" s="87"/>
    </row>
    <row r="65" spans="4:32" ht="15.75">
      <c r="D65" s="81"/>
      <c r="E65" s="81"/>
      <c r="F65" s="81"/>
      <c r="G65" s="81"/>
      <c r="H65" s="81"/>
      <c r="AF65" s="87"/>
    </row>
    <row r="66" spans="4:32" ht="15.75">
      <c r="D66" s="81"/>
      <c r="E66" s="81"/>
      <c r="F66" s="81"/>
      <c r="G66" s="81"/>
      <c r="H66" s="81"/>
      <c r="AF66" s="87"/>
    </row>
    <row r="67" spans="4:32" ht="15.75">
      <c r="D67" s="81"/>
      <c r="E67" s="81"/>
      <c r="F67" s="81"/>
      <c r="G67" s="81"/>
      <c r="H67" s="81"/>
      <c r="AF67" s="87"/>
    </row>
    <row r="68" spans="4:32" ht="15.75">
      <c r="D68" s="81"/>
      <c r="E68" s="81"/>
      <c r="F68" s="81"/>
      <c r="G68" s="81"/>
      <c r="H68" s="81"/>
      <c r="AF68" s="87"/>
    </row>
    <row r="69" spans="4:32" ht="15.75">
      <c r="D69" s="81"/>
      <c r="E69" s="81"/>
      <c r="F69" s="81"/>
      <c r="G69" s="81"/>
      <c r="H69" s="81"/>
      <c r="AF69" s="87"/>
    </row>
    <row r="70" spans="4:32" ht="15.75">
      <c r="D70" s="81"/>
      <c r="E70" s="81"/>
      <c r="F70" s="81"/>
      <c r="G70" s="81"/>
      <c r="H70" s="81"/>
      <c r="AF70" s="87"/>
    </row>
    <row r="71" spans="4:32" ht="15.75">
      <c r="D71" s="81"/>
      <c r="E71" s="81"/>
      <c r="F71" s="81"/>
      <c r="G71" s="81"/>
      <c r="H71" s="81"/>
      <c r="AF71" s="87"/>
    </row>
    <row r="72" spans="4:32" ht="15.75">
      <c r="D72" s="81"/>
      <c r="E72" s="81"/>
      <c r="F72" s="81"/>
      <c r="G72" s="81"/>
      <c r="H72" s="81"/>
      <c r="AF72" s="87"/>
    </row>
    <row r="73" spans="4:32" ht="15.75">
      <c r="D73" s="81"/>
      <c r="E73" s="81"/>
      <c r="F73" s="81"/>
      <c r="G73" s="81"/>
      <c r="H73" s="81"/>
      <c r="AF73" s="87"/>
    </row>
    <row r="74" spans="4:32" ht="15.75">
      <c r="D74" s="81"/>
      <c r="E74" s="81"/>
      <c r="F74" s="81"/>
      <c r="G74" s="81"/>
      <c r="H74" s="81"/>
      <c r="AF74" s="87"/>
    </row>
    <row r="75" spans="4:32" ht="15.75">
      <c r="D75" s="81"/>
      <c r="E75" s="81"/>
      <c r="F75" s="81"/>
      <c r="G75" s="81"/>
      <c r="H75" s="81"/>
      <c r="AF75" s="87"/>
    </row>
    <row r="76" spans="4:32" ht="15.75">
      <c r="D76" s="81"/>
      <c r="E76" s="81"/>
      <c r="F76" s="81"/>
      <c r="G76" s="81"/>
      <c r="H76" s="81"/>
      <c r="AF76" s="87"/>
    </row>
    <row r="77" spans="4:32" ht="15.75">
      <c r="D77" s="81"/>
      <c r="E77" s="81"/>
      <c r="F77" s="81"/>
      <c r="G77" s="81"/>
      <c r="H77" s="81"/>
      <c r="AF77" s="87"/>
    </row>
    <row r="78" spans="4:32" ht="15.75">
      <c r="D78" s="81"/>
      <c r="E78" s="81"/>
      <c r="F78" s="81"/>
      <c r="G78" s="81"/>
      <c r="H78" s="81"/>
      <c r="AF78" s="87"/>
    </row>
    <row r="79" spans="4:32" ht="15.75">
      <c r="D79" s="81"/>
      <c r="E79" s="81"/>
      <c r="F79" s="81"/>
      <c r="G79" s="81"/>
      <c r="H79" s="81"/>
      <c r="AF79" s="87"/>
    </row>
    <row r="80" spans="4:32" ht="15.75">
      <c r="D80" s="81"/>
      <c r="E80" s="81"/>
      <c r="F80" s="81"/>
      <c r="G80" s="81"/>
      <c r="H80" s="81"/>
      <c r="AF80" s="87"/>
    </row>
    <row r="81" spans="4:32" ht="15.75">
      <c r="D81" s="81"/>
      <c r="E81" s="81"/>
      <c r="F81" s="81"/>
      <c r="G81" s="81"/>
      <c r="H81" s="81"/>
      <c r="AF81" s="87"/>
    </row>
    <row r="82" spans="4:32" ht="15.75">
      <c r="D82" s="81"/>
      <c r="E82" s="81"/>
      <c r="F82" s="81"/>
      <c r="G82" s="81"/>
      <c r="H82" s="81"/>
      <c r="AF82" s="87"/>
    </row>
    <row r="83" spans="4:32" ht="15.75">
      <c r="D83" s="81"/>
      <c r="E83" s="81"/>
      <c r="F83" s="81"/>
      <c r="G83" s="81"/>
      <c r="H83" s="81"/>
      <c r="AF83" s="87"/>
    </row>
    <row r="84" spans="4:32" ht="15.75">
      <c r="D84" s="81"/>
      <c r="E84" s="81"/>
      <c r="F84" s="81"/>
      <c r="G84" s="81"/>
      <c r="H84" s="81"/>
      <c r="AF84" s="87"/>
    </row>
    <row r="85" spans="4:32" ht="15.75">
      <c r="D85" s="81"/>
      <c r="E85" s="81"/>
      <c r="F85" s="81"/>
      <c r="G85" s="81"/>
      <c r="H85" s="81"/>
      <c r="AF85" s="87"/>
    </row>
    <row r="86" spans="4:32" ht="15.75">
      <c r="D86" s="81"/>
      <c r="E86" s="81"/>
      <c r="F86" s="81"/>
      <c r="G86" s="81"/>
      <c r="H86" s="81"/>
      <c r="AF86" s="87"/>
    </row>
    <row r="87" spans="4:32" ht="15.75">
      <c r="D87" s="81"/>
      <c r="E87" s="81"/>
      <c r="F87" s="81"/>
      <c r="G87" s="81"/>
      <c r="H87" s="81"/>
      <c r="AF87" s="87"/>
    </row>
    <row r="88" spans="4:32" ht="15.75">
      <c r="D88" s="81"/>
      <c r="E88" s="81"/>
      <c r="F88" s="81"/>
      <c r="G88" s="81"/>
      <c r="H88" s="81"/>
      <c r="AF88" s="87"/>
    </row>
    <row r="89" spans="4:32" ht="15.75">
      <c r="D89" s="81"/>
      <c r="E89" s="81"/>
      <c r="F89" s="81"/>
      <c r="G89" s="81"/>
      <c r="H89" s="81"/>
      <c r="AF89" s="87"/>
    </row>
    <row r="90" spans="4:32" ht="15.75">
      <c r="D90" s="81"/>
      <c r="E90" s="81"/>
      <c r="F90" s="81"/>
      <c r="G90" s="81"/>
      <c r="H90" s="81"/>
      <c r="AF90" s="87"/>
    </row>
    <row r="91" spans="4:32" ht="15.75">
      <c r="D91" s="81"/>
      <c r="E91" s="81"/>
      <c r="F91" s="81"/>
      <c r="G91" s="81"/>
      <c r="H91" s="81"/>
      <c r="AF91" s="87"/>
    </row>
    <row r="92" spans="4:32" ht="15.75">
      <c r="D92" s="81"/>
      <c r="E92" s="81"/>
      <c r="F92" s="81"/>
      <c r="G92" s="81"/>
      <c r="H92" s="81"/>
      <c r="AF92" s="87"/>
    </row>
    <row r="93" spans="4:32" ht="15.75">
      <c r="D93" s="81"/>
      <c r="E93" s="81"/>
      <c r="F93" s="81"/>
      <c r="G93" s="81"/>
      <c r="H93" s="81"/>
      <c r="AF93" s="87"/>
    </row>
    <row r="94" spans="4:32" ht="15.75">
      <c r="D94" s="81"/>
      <c r="E94" s="81"/>
      <c r="F94" s="81"/>
      <c r="G94" s="81"/>
      <c r="H94" s="81"/>
      <c r="AF94" s="87"/>
    </row>
    <row r="95" spans="4:32" ht="15.75">
      <c r="D95" s="81"/>
      <c r="E95" s="81"/>
      <c r="F95" s="81"/>
      <c r="G95" s="81"/>
      <c r="H95" s="81"/>
      <c r="AF95" s="87"/>
    </row>
    <row r="96" spans="4:32" ht="15.75">
      <c r="D96" s="81"/>
      <c r="E96" s="81"/>
      <c r="F96" s="81"/>
      <c r="G96" s="81"/>
      <c r="H96" s="81"/>
      <c r="AF96" s="87"/>
    </row>
    <row r="97" spans="4:32" ht="15.75">
      <c r="D97" s="81"/>
      <c r="E97" s="81"/>
      <c r="F97" s="81"/>
      <c r="G97" s="81"/>
      <c r="H97" s="81"/>
      <c r="AF97" s="87"/>
    </row>
    <row r="98" spans="4:32" ht="15.75">
      <c r="D98" s="81"/>
      <c r="E98" s="81"/>
      <c r="F98" s="81"/>
      <c r="G98" s="81"/>
      <c r="H98" s="81"/>
      <c r="AF98" s="87"/>
    </row>
    <row r="99" spans="4:32" ht="15.75">
      <c r="D99" s="81"/>
      <c r="E99" s="81"/>
      <c r="F99" s="81"/>
      <c r="G99" s="81"/>
      <c r="H99" s="81"/>
      <c r="AF99" s="87"/>
    </row>
    <row r="100" spans="4:32" ht="15.75">
      <c r="D100" s="81"/>
      <c r="E100" s="81"/>
      <c r="F100" s="81"/>
      <c r="G100" s="81"/>
      <c r="H100" s="81"/>
      <c r="AF100" s="87"/>
    </row>
    <row r="101" spans="4:32" ht="15.75">
      <c r="D101" s="81"/>
      <c r="E101" s="81"/>
      <c r="F101" s="81"/>
      <c r="G101" s="81"/>
      <c r="H101" s="81"/>
      <c r="AF101" s="87"/>
    </row>
    <row r="102" spans="4:32" ht="15.75">
      <c r="D102" s="81"/>
      <c r="E102" s="81"/>
      <c r="F102" s="81"/>
      <c r="G102" s="81"/>
      <c r="H102" s="81"/>
      <c r="AF102" s="87"/>
    </row>
    <row r="103" spans="4:32" ht="15.75">
      <c r="D103" s="81"/>
      <c r="E103" s="81"/>
      <c r="F103" s="81"/>
      <c r="G103" s="81"/>
      <c r="H103" s="81"/>
      <c r="AF103" s="87"/>
    </row>
    <row r="104" spans="4:32" ht="15.75">
      <c r="D104" s="81"/>
      <c r="E104" s="81"/>
      <c r="F104" s="81"/>
      <c r="G104" s="81"/>
      <c r="H104" s="81"/>
      <c r="AF104" s="87"/>
    </row>
    <row r="105" spans="4:32" ht="15.75">
      <c r="D105" s="81"/>
      <c r="E105" s="81"/>
      <c r="F105" s="81"/>
      <c r="G105" s="81"/>
      <c r="H105" s="81"/>
      <c r="AF105" s="87"/>
    </row>
    <row r="106" spans="4:32" ht="15.75">
      <c r="D106" s="81"/>
      <c r="E106" s="81"/>
      <c r="F106" s="81"/>
      <c r="G106" s="81"/>
      <c r="H106" s="81"/>
      <c r="AF106" s="87"/>
    </row>
    <row r="107" spans="4:32" ht="15.75">
      <c r="D107" s="81"/>
      <c r="E107" s="81"/>
      <c r="F107" s="81"/>
      <c r="G107" s="81"/>
      <c r="H107" s="81"/>
      <c r="AF107" s="87"/>
    </row>
    <row r="108" spans="4:32" ht="15.75">
      <c r="D108" s="81"/>
      <c r="E108" s="81"/>
      <c r="F108" s="81"/>
      <c r="G108" s="81"/>
      <c r="H108" s="81"/>
      <c r="AF108" s="87"/>
    </row>
    <row r="109" spans="4:32" ht="15.75">
      <c r="D109" s="81"/>
      <c r="E109" s="81"/>
      <c r="F109" s="81"/>
      <c r="G109" s="81"/>
      <c r="H109" s="81"/>
      <c r="AF109" s="87"/>
    </row>
    <row r="110" spans="4:32" ht="15.75">
      <c r="D110" s="81"/>
      <c r="E110" s="81"/>
      <c r="F110" s="81"/>
      <c r="G110" s="81"/>
      <c r="H110" s="81"/>
      <c r="AF110" s="87"/>
    </row>
    <row r="111" spans="4:32" ht="15.75">
      <c r="D111" s="81"/>
      <c r="E111" s="81"/>
      <c r="F111" s="81"/>
      <c r="G111" s="81"/>
      <c r="H111" s="81"/>
      <c r="AF111" s="87"/>
    </row>
    <row r="112" spans="4:32" ht="15.75">
      <c r="D112" s="81"/>
      <c r="E112" s="81"/>
      <c r="F112" s="81"/>
      <c r="G112" s="81"/>
      <c r="H112" s="81"/>
      <c r="AF112" s="87"/>
    </row>
    <row r="113" spans="3:32" ht="15.75">
      <c r="D113" s="81"/>
      <c r="E113" s="81"/>
      <c r="F113" s="81"/>
      <c r="G113" s="81"/>
      <c r="H113" s="81"/>
      <c r="AF113" s="87"/>
    </row>
    <row r="114" spans="3:32" ht="15.75">
      <c r="D114" s="81"/>
      <c r="E114" s="81"/>
      <c r="F114" s="81"/>
      <c r="G114" s="81"/>
      <c r="H114" s="81"/>
      <c r="AF114" s="87"/>
    </row>
    <row r="115" spans="3:32" ht="15.75">
      <c r="D115" s="81"/>
      <c r="E115" s="81"/>
      <c r="F115" s="81"/>
      <c r="G115" s="81"/>
      <c r="H115" s="81"/>
      <c r="AF115" s="87"/>
    </row>
    <row r="116" spans="3:32" ht="15.75">
      <c r="D116" s="81"/>
      <c r="E116" s="81"/>
      <c r="F116" s="81"/>
      <c r="G116" s="81"/>
      <c r="H116" s="81"/>
      <c r="AF116" s="87"/>
    </row>
    <row r="117" spans="3:32" ht="15.75">
      <c r="D117" s="81"/>
      <c r="E117" s="81"/>
      <c r="F117" s="81"/>
      <c r="G117" s="81"/>
      <c r="H117" s="81"/>
      <c r="AF117" s="87"/>
    </row>
    <row r="118" spans="3:32" ht="15.75">
      <c r="D118" s="81"/>
      <c r="E118" s="81"/>
      <c r="F118" s="81"/>
      <c r="G118" s="81"/>
      <c r="H118" s="81"/>
      <c r="AF118" s="87"/>
    </row>
    <row r="119" spans="3:32" ht="15.75">
      <c r="D119" s="81"/>
      <c r="E119" s="81"/>
      <c r="F119" s="81"/>
      <c r="G119" s="81"/>
      <c r="H119" s="81"/>
      <c r="AF119" s="87"/>
    </row>
    <row r="120" spans="3:32" ht="15.75">
      <c r="D120" s="81"/>
      <c r="E120" s="81"/>
      <c r="F120" s="81"/>
      <c r="G120" s="81"/>
      <c r="H120" s="81"/>
      <c r="AF120" s="87"/>
    </row>
    <row r="121" spans="3:32" ht="15.75">
      <c r="D121" s="81"/>
      <c r="E121" s="81"/>
      <c r="F121" s="81"/>
      <c r="G121" s="81"/>
      <c r="H121" s="81"/>
      <c r="AF121" s="87"/>
    </row>
    <row r="122" spans="3:32" ht="15.75">
      <c r="D122" s="81"/>
      <c r="E122" s="81"/>
      <c r="F122" s="81"/>
      <c r="G122" s="81"/>
      <c r="H122" s="81"/>
      <c r="AF122" s="87"/>
    </row>
    <row r="123" spans="3:32" ht="15.75">
      <c r="D123" s="81"/>
      <c r="E123" s="81"/>
      <c r="F123" s="81"/>
      <c r="G123" s="81"/>
      <c r="H123" s="81"/>
      <c r="AF123" s="87"/>
    </row>
    <row r="124" spans="3:32" ht="15.75">
      <c r="D124" s="81"/>
      <c r="E124" s="81"/>
      <c r="F124" s="81"/>
      <c r="G124" s="81"/>
      <c r="H124" s="81"/>
      <c r="AF124" s="87"/>
    </row>
    <row r="125" spans="3:32" ht="15.75">
      <c r="D125" s="81"/>
      <c r="E125" s="81"/>
      <c r="F125" s="81"/>
      <c r="G125" s="81"/>
      <c r="H125" s="81"/>
      <c r="AF125" s="87"/>
    </row>
    <row r="126" spans="3:32" ht="15.75">
      <c r="D126" s="81"/>
      <c r="E126" s="81"/>
      <c r="F126" s="81"/>
      <c r="G126" s="81"/>
      <c r="H126" s="81"/>
      <c r="AF126" s="87"/>
    </row>
    <row r="127" spans="3:32" ht="15.75">
      <c r="C127" s="82" t="s">
        <v>321</v>
      </c>
      <c r="D127" s="197"/>
      <c r="E127" s="198"/>
      <c r="F127" s="198"/>
      <c r="G127" s="199"/>
      <c r="H127" s="11" t="s">
        <v>7</v>
      </c>
      <c r="I127" s="200" t="s">
        <v>322</v>
      </c>
      <c r="J127" s="186"/>
      <c r="K127" s="186"/>
      <c r="L127" s="186"/>
      <c r="M127" s="186"/>
      <c r="N127" s="186"/>
      <c r="O127" s="186"/>
      <c r="P127" s="186"/>
      <c r="Q127" s="186"/>
      <c r="R127" s="186"/>
      <c r="S127" s="186"/>
      <c r="T127" s="187"/>
      <c r="AF127" s="87"/>
    </row>
    <row r="128" spans="3:32" ht="15.75">
      <c r="C128" s="9" t="s">
        <v>323</v>
      </c>
      <c r="D128" s="194"/>
      <c r="E128" s="186"/>
      <c r="F128" s="186"/>
      <c r="G128" s="187"/>
      <c r="H128" s="11" t="s">
        <v>7</v>
      </c>
      <c r="I128" s="83" t="s">
        <v>324</v>
      </c>
      <c r="J128" s="84" t="s">
        <v>325</v>
      </c>
      <c r="K128" s="84" t="s">
        <v>326</v>
      </c>
      <c r="L128" s="84" t="s">
        <v>327</v>
      </c>
      <c r="M128" s="84" t="s">
        <v>328</v>
      </c>
      <c r="N128" s="84" t="s">
        <v>329</v>
      </c>
      <c r="O128" s="84" t="s">
        <v>330</v>
      </c>
      <c r="P128" s="84" t="s">
        <v>331</v>
      </c>
      <c r="Q128" s="84" t="s">
        <v>332</v>
      </c>
      <c r="R128" s="84" t="s">
        <v>333</v>
      </c>
      <c r="S128" s="84" t="s">
        <v>374</v>
      </c>
      <c r="T128" s="84" t="s">
        <v>375</v>
      </c>
      <c r="AF128" s="87"/>
    </row>
    <row r="129" spans="3:32" ht="15.75">
      <c r="C129" s="9" t="s">
        <v>334</v>
      </c>
      <c r="D129" s="194"/>
      <c r="E129" s="186"/>
      <c r="F129" s="186"/>
      <c r="G129" s="187"/>
      <c r="H129" s="11" t="s">
        <v>7</v>
      </c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AF129" s="87"/>
    </row>
    <row r="130" spans="3:32" ht="15.75">
      <c r="C130" s="41" t="s">
        <v>335</v>
      </c>
      <c r="D130" s="201"/>
      <c r="E130" s="186"/>
      <c r="F130" s="186"/>
      <c r="G130" s="187"/>
      <c r="H130" s="81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AF130" s="87"/>
    </row>
    <row r="131" spans="3:32" ht="15.75">
      <c r="C131" s="9" t="s">
        <v>336</v>
      </c>
      <c r="D131" s="202"/>
      <c r="E131" s="186"/>
      <c r="F131" s="186"/>
      <c r="G131" s="187"/>
      <c r="H131" s="11" t="s">
        <v>7</v>
      </c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AF131" s="87"/>
    </row>
    <row r="132" spans="3:32" ht="31.5">
      <c r="C132" s="9" t="s">
        <v>337</v>
      </c>
      <c r="D132" s="194"/>
      <c r="E132" s="186"/>
      <c r="F132" s="186"/>
      <c r="G132" s="187"/>
      <c r="H132" s="81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AF132" s="87"/>
    </row>
    <row r="133" spans="3:32" ht="31.5">
      <c r="C133" s="9" t="s">
        <v>338</v>
      </c>
      <c r="D133" s="195"/>
      <c r="E133" s="186"/>
      <c r="F133" s="186"/>
      <c r="G133" s="187"/>
      <c r="H133" s="81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AF133" s="87"/>
    </row>
    <row r="134" spans="3:32" ht="15.75">
      <c r="D134" s="81"/>
      <c r="E134" s="81"/>
      <c r="F134" s="81"/>
      <c r="G134" s="81"/>
      <c r="H134" s="81"/>
      <c r="AF134" s="87"/>
    </row>
    <row r="135" spans="3:32" ht="15.75">
      <c r="D135" s="81"/>
      <c r="E135" s="81"/>
      <c r="F135" s="81"/>
      <c r="G135" s="81"/>
      <c r="H135" s="81"/>
      <c r="AF135" s="87"/>
    </row>
    <row r="136" spans="3:32" ht="15.75">
      <c r="D136" s="81"/>
      <c r="E136" s="81"/>
      <c r="F136" s="81"/>
      <c r="G136" s="81"/>
      <c r="H136" s="81"/>
      <c r="AF136" s="87"/>
    </row>
    <row r="137" spans="3:32" ht="15.75">
      <c r="D137" s="81"/>
      <c r="E137" s="81"/>
      <c r="F137" s="81"/>
      <c r="G137" s="81"/>
      <c r="H137" s="81"/>
      <c r="AF137" s="87"/>
    </row>
    <row r="138" spans="3:32" ht="15.75">
      <c r="D138" s="81"/>
      <c r="E138" s="81"/>
      <c r="F138" s="81"/>
      <c r="G138" s="81"/>
      <c r="H138" s="81"/>
      <c r="AF138" s="87"/>
    </row>
    <row r="139" spans="3:32" ht="15.75">
      <c r="D139" s="81"/>
      <c r="E139" s="81"/>
      <c r="F139" s="81"/>
      <c r="G139" s="81"/>
      <c r="H139" s="81"/>
      <c r="AF139" s="87"/>
    </row>
    <row r="140" spans="3:32" ht="15.75">
      <c r="D140" s="81"/>
      <c r="E140" s="81"/>
      <c r="F140" s="81"/>
      <c r="G140" s="81"/>
      <c r="H140" s="81"/>
      <c r="AF140" s="87"/>
    </row>
    <row r="141" spans="3:32" ht="15.75">
      <c r="D141" s="81"/>
      <c r="E141" s="81"/>
      <c r="F141" s="81"/>
      <c r="G141" s="81"/>
      <c r="H141" s="81"/>
      <c r="AF141" s="87"/>
    </row>
    <row r="142" spans="3:32" ht="15.75">
      <c r="D142" s="81"/>
      <c r="E142" s="81"/>
      <c r="F142" s="81"/>
      <c r="G142" s="81"/>
      <c r="H142" s="81"/>
      <c r="AF142" s="87"/>
    </row>
    <row r="143" spans="3:32" ht="15.75">
      <c r="D143" s="81"/>
      <c r="E143" s="81"/>
      <c r="F143" s="81"/>
      <c r="G143" s="81"/>
      <c r="H143" s="81"/>
      <c r="AF143" s="87"/>
    </row>
    <row r="144" spans="3:32" ht="15.75">
      <c r="D144" s="81"/>
      <c r="E144" s="81"/>
      <c r="F144" s="81"/>
      <c r="G144" s="81"/>
      <c r="H144" s="81"/>
      <c r="AF144" s="87"/>
    </row>
    <row r="145" spans="4:32" ht="15.75">
      <c r="D145" s="81"/>
      <c r="E145" s="81"/>
      <c r="F145" s="81"/>
      <c r="G145" s="81"/>
      <c r="H145" s="81"/>
      <c r="AF145" s="87"/>
    </row>
    <row r="146" spans="4:32" ht="15.75">
      <c r="D146" s="81"/>
      <c r="E146" s="81"/>
      <c r="F146" s="81"/>
      <c r="G146" s="81"/>
      <c r="H146" s="81"/>
      <c r="AF146" s="87"/>
    </row>
    <row r="147" spans="4:32" ht="15.75">
      <c r="D147" s="81"/>
      <c r="E147" s="81"/>
      <c r="F147" s="81"/>
      <c r="G147" s="81"/>
      <c r="H147" s="81"/>
      <c r="AF147" s="87"/>
    </row>
    <row r="148" spans="4:32" ht="15.75">
      <c r="D148" s="81"/>
      <c r="E148" s="81"/>
      <c r="F148" s="81"/>
      <c r="G148" s="81"/>
      <c r="H148" s="81"/>
      <c r="AF148" s="87"/>
    </row>
    <row r="149" spans="4:32" ht="15.75">
      <c r="D149" s="81"/>
      <c r="E149" s="81"/>
      <c r="F149" s="81"/>
      <c r="G149" s="81"/>
      <c r="H149" s="81"/>
      <c r="AF149" s="87"/>
    </row>
    <row r="150" spans="4:32" ht="15.75">
      <c r="D150" s="81"/>
      <c r="E150" s="81"/>
      <c r="F150" s="81"/>
      <c r="G150" s="81"/>
      <c r="H150" s="81"/>
      <c r="AF150" s="87"/>
    </row>
    <row r="151" spans="4:32" ht="15.75">
      <c r="D151" s="81"/>
      <c r="E151" s="81"/>
      <c r="F151" s="81"/>
      <c r="G151" s="81"/>
      <c r="H151" s="81"/>
      <c r="AF151" s="87"/>
    </row>
    <row r="152" spans="4:32" ht="15.75">
      <c r="D152" s="81"/>
      <c r="E152" s="81"/>
      <c r="F152" s="81"/>
      <c r="G152" s="81"/>
      <c r="H152" s="81"/>
      <c r="AF152" s="87"/>
    </row>
    <row r="153" spans="4:32" ht="15.75">
      <c r="D153" s="81"/>
      <c r="E153" s="81"/>
      <c r="F153" s="81"/>
      <c r="G153" s="81"/>
      <c r="H153" s="81"/>
      <c r="AF153" s="87"/>
    </row>
    <row r="154" spans="4:32" ht="15.75">
      <c r="D154" s="81"/>
      <c r="E154" s="81"/>
      <c r="F154" s="81"/>
      <c r="G154" s="81"/>
      <c r="H154" s="81"/>
      <c r="AF154" s="87"/>
    </row>
    <row r="155" spans="4:32" ht="15.75">
      <c r="D155" s="81"/>
      <c r="E155" s="81"/>
      <c r="F155" s="81"/>
      <c r="G155" s="81"/>
      <c r="H155" s="81"/>
      <c r="AF155" s="87"/>
    </row>
    <row r="156" spans="4:32" ht="15.75">
      <c r="D156" s="81"/>
      <c r="E156" s="81"/>
      <c r="F156" s="81"/>
      <c r="G156" s="81"/>
      <c r="H156" s="81"/>
      <c r="AF156" s="87"/>
    </row>
    <row r="157" spans="4:32" ht="15.75">
      <c r="D157" s="81"/>
      <c r="E157" s="81"/>
      <c r="F157" s="81"/>
      <c r="G157" s="81"/>
      <c r="H157" s="81"/>
      <c r="AF157" s="87"/>
    </row>
    <row r="158" spans="4:32" ht="15.75">
      <c r="D158" s="81"/>
      <c r="E158" s="81"/>
      <c r="F158" s="81"/>
      <c r="G158" s="81"/>
      <c r="H158" s="81"/>
      <c r="AF158" s="87"/>
    </row>
    <row r="159" spans="4:32" ht="15.75">
      <c r="D159" s="81"/>
      <c r="E159" s="81"/>
      <c r="F159" s="81"/>
      <c r="G159" s="81"/>
      <c r="H159" s="81"/>
      <c r="AF159" s="87"/>
    </row>
    <row r="160" spans="4:32" ht="15.75">
      <c r="D160" s="81"/>
      <c r="E160" s="81"/>
      <c r="F160" s="81"/>
      <c r="G160" s="81"/>
      <c r="H160" s="81"/>
      <c r="AF160" s="87"/>
    </row>
    <row r="161" spans="4:32" ht="15.75">
      <c r="D161" s="81"/>
      <c r="E161" s="81"/>
      <c r="F161" s="81"/>
      <c r="G161" s="81"/>
      <c r="H161" s="81"/>
      <c r="AF161" s="87"/>
    </row>
    <row r="162" spans="4:32" ht="15.75">
      <c r="D162" s="81"/>
      <c r="E162" s="81"/>
      <c r="F162" s="81"/>
      <c r="G162" s="81"/>
      <c r="H162" s="81"/>
      <c r="AF162" s="87"/>
    </row>
    <row r="163" spans="4:32" ht="15.75">
      <c r="D163" s="81"/>
      <c r="E163" s="81"/>
      <c r="F163" s="81"/>
      <c r="G163" s="81"/>
      <c r="H163" s="81"/>
      <c r="AF163" s="87"/>
    </row>
    <row r="164" spans="4:32" ht="15.75">
      <c r="D164" s="81"/>
      <c r="E164" s="81"/>
      <c r="F164" s="81"/>
      <c r="G164" s="81"/>
      <c r="H164" s="81"/>
      <c r="AF164" s="87"/>
    </row>
    <row r="165" spans="4:32" ht="15.75">
      <c r="D165" s="81"/>
      <c r="E165" s="81"/>
      <c r="F165" s="81"/>
      <c r="G165" s="81"/>
      <c r="H165" s="81"/>
      <c r="AF165" s="87"/>
    </row>
    <row r="166" spans="4:32" ht="15.75">
      <c r="D166" s="81"/>
      <c r="E166" s="81"/>
      <c r="F166" s="81"/>
      <c r="G166" s="81"/>
      <c r="H166" s="81"/>
      <c r="AF166" s="87"/>
    </row>
    <row r="167" spans="4:32" ht="15.75">
      <c r="D167" s="81"/>
      <c r="E167" s="81"/>
      <c r="F167" s="81"/>
      <c r="G167" s="81"/>
      <c r="H167" s="81"/>
      <c r="AF167" s="87"/>
    </row>
    <row r="168" spans="4:32" ht="15.75">
      <c r="D168" s="81"/>
      <c r="E168" s="81"/>
      <c r="F168" s="81"/>
      <c r="G168" s="81"/>
      <c r="H168" s="81"/>
      <c r="AF168" s="87"/>
    </row>
    <row r="169" spans="4:32" ht="15.75">
      <c r="D169" s="81"/>
      <c r="E169" s="81"/>
      <c r="F169" s="81"/>
      <c r="G169" s="81"/>
      <c r="H169" s="81"/>
      <c r="AF169" s="87"/>
    </row>
    <row r="170" spans="4:32" ht="15.75">
      <c r="D170" s="81"/>
      <c r="E170" s="81"/>
      <c r="F170" s="81"/>
      <c r="G170" s="81"/>
      <c r="H170" s="81"/>
      <c r="AF170" s="87"/>
    </row>
    <row r="171" spans="4:32" ht="15.75">
      <c r="D171" s="81"/>
      <c r="E171" s="81"/>
      <c r="F171" s="81"/>
      <c r="G171" s="81"/>
      <c r="H171" s="81"/>
      <c r="AF171" s="87"/>
    </row>
    <row r="172" spans="4:32" ht="15.75">
      <c r="D172" s="81"/>
      <c r="E172" s="81"/>
      <c r="F172" s="81"/>
      <c r="G172" s="81"/>
      <c r="H172" s="81"/>
      <c r="AF172" s="87"/>
    </row>
    <row r="173" spans="4:32" ht="15.75">
      <c r="D173" s="81"/>
      <c r="E173" s="81"/>
      <c r="F173" s="81"/>
      <c r="G173" s="81"/>
      <c r="H173" s="81"/>
      <c r="AF173" s="87"/>
    </row>
    <row r="174" spans="4:32" ht="15.75">
      <c r="D174" s="81"/>
      <c r="E174" s="81"/>
      <c r="F174" s="81"/>
      <c r="G174" s="81"/>
      <c r="H174" s="81"/>
      <c r="AF174" s="87"/>
    </row>
    <row r="175" spans="4:32" ht="15.75">
      <c r="D175" s="81"/>
      <c r="E175" s="81"/>
      <c r="F175" s="81"/>
      <c r="G175" s="81"/>
      <c r="H175" s="81"/>
      <c r="AF175" s="87"/>
    </row>
    <row r="176" spans="4:32" ht="15.75">
      <c r="D176" s="81"/>
      <c r="E176" s="81"/>
      <c r="F176" s="81"/>
      <c r="G176" s="81"/>
      <c r="H176" s="81"/>
      <c r="AF176" s="87"/>
    </row>
    <row r="177" spans="4:32" ht="15.75">
      <c r="D177" s="81"/>
      <c r="E177" s="81"/>
      <c r="F177" s="81"/>
      <c r="G177" s="81"/>
      <c r="H177" s="81"/>
      <c r="AF177" s="87"/>
    </row>
    <row r="178" spans="4:32" ht="15.75">
      <c r="D178" s="81"/>
      <c r="E178" s="81"/>
      <c r="F178" s="81"/>
      <c r="G178" s="81"/>
      <c r="H178" s="81"/>
      <c r="AF178" s="87"/>
    </row>
    <row r="179" spans="4:32" ht="15.75">
      <c r="D179" s="81"/>
      <c r="E179" s="81"/>
      <c r="F179" s="81"/>
      <c r="G179" s="81"/>
      <c r="H179" s="81"/>
      <c r="AF179" s="87"/>
    </row>
    <row r="180" spans="4:32" ht="15.75">
      <c r="D180" s="81"/>
      <c r="E180" s="81"/>
      <c r="F180" s="81"/>
      <c r="G180" s="81"/>
      <c r="H180" s="81"/>
      <c r="AF180" s="87"/>
    </row>
    <row r="181" spans="4:32" ht="15.75">
      <c r="D181" s="81"/>
      <c r="E181" s="81"/>
      <c r="F181" s="81"/>
      <c r="G181" s="81"/>
      <c r="H181" s="81"/>
      <c r="AF181" s="87"/>
    </row>
    <row r="182" spans="4:32" ht="15.75">
      <c r="D182" s="81"/>
      <c r="E182" s="81"/>
      <c r="F182" s="81"/>
      <c r="G182" s="81"/>
      <c r="H182" s="81"/>
      <c r="AF182" s="87"/>
    </row>
    <row r="183" spans="4:32" ht="15.75">
      <c r="D183" s="81"/>
      <c r="E183" s="81"/>
      <c r="F183" s="81"/>
      <c r="G183" s="81"/>
      <c r="H183" s="81"/>
      <c r="AF183" s="87"/>
    </row>
    <row r="184" spans="4:32" ht="15.75">
      <c r="D184" s="81"/>
      <c r="E184" s="81"/>
      <c r="F184" s="81"/>
      <c r="G184" s="81"/>
      <c r="H184" s="81"/>
      <c r="AF184" s="87"/>
    </row>
    <row r="185" spans="4:32" ht="15.75">
      <c r="D185" s="81"/>
      <c r="E185" s="81"/>
      <c r="F185" s="81"/>
      <c r="G185" s="81"/>
      <c r="H185" s="81"/>
      <c r="AF185" s="87"/>
    </row>
    <row r="186" spans="4:32" ht="15.75">
      <c r="D186" s="81"/>
      <c r="E186" s="81"/>
      <c r="F186" s="81"/>
      <c r="G186" s="81"/>
      <c r="H186" s="81"/>
      <c r="AF186" s="87"/>
    </row>
    <row r="187" spans="4:32" ht="15.75">
      <c r="D187" s="81"/>
      <c r="E187" s="81"/>
      <c r="F187" s="81"/>
      <c r="G187" s="81"/>
      <c r="H187" s="81"/>
      <c r="AF187" s="87"/>
    </row>
    <row r="188" spans="4:32" ht="15.75">
      <c r="D188" s="81"/>
      <c r="E188" s="81"/>
      <c r="F188" s="81"/>
      <c r="G188" s="81"/>
      <c r="H188" s="81"/>
      <c r="AF188" s="87"/>
    </row>
    <row r="189" spans="4:32" ht="15.75">
      <c r="D189" s="81"/>
      <c r="E189" s="81"/>
      <c r="F189" s="81"/>
      <c r="G189" s="81"/>
      <c r="H189" s="81"/>
      <c r="AF189" s="87"/>
    </row>
    <row r="190" spans="4:32" ht="15.75">
      <c r="D190" s="81"/>
      <c r="E190" s="81"/>
      <c r="F190" s="81"/>
      <c r="G190" s="81"/>
      <c r="H190" s="81"/>
      <c r="AF190" s="87"/>
    </row>
    <row r="191" spans="4:32" ht="15.75">
      <c r="D191" s="81"/>
      <c r="E191" s="81"/>
      <c r="F191" s="81"/>
      <c r="G191" s="81"/>
      <c r="H191" s="81"/>
      <c r="AF191" s="87"/>
    </row>
    <row r="192" spans="4:32" ht="15.75">
      <c r="D192" s="81"/>
      <c r="E192" s="81"/>
      <c r="F192" s="81"/>
      <c r="G192" s="81"/>
      <c r="H192" s="81"/>
      <c r="AF192" s="87"/>
    </row>
    <row r="193" spans="4:32" ht="15.75">
      <c r="D193" s="81"/>
      <c r="E193" s="81"/>
      <c r="F193" s="81"/>
      <c r="G193" s="81"/>
      <c r="H193" s="81"/>
      <c r="AF193" s="87"/>
    </row>
    <row r="194" spans="4:32" ht="15.75">
      <c r="D194" s="81"/>
      <c r="E194" s="81"/>
      <c r="F194" s="81"/>
      <c r="G194" s="81"/>
      <c r="H194" s="81"/>
      <c r="AF194" s="87"/>
    </row>
    <row r="195" spans="4:32" ht="15.75">
      <c r="D195" s="81"/>
      <c r="E195" s="81"/>
      <c r="F195" s="81"/>
      <c r="G195" s="81"/>
      <c r="H195" s="81"/>
      <c r="AF195" s="87"/>
    </row>
    <row r="196" spans="4:32" ht="15.75">
      <c r="D196" s="81"/>
      <c r="E196" s="81"/>
      <c r="F196" s="81"/>
      <c r="G196" s="81"/>
      <c r="H196" s="81"/>
      <c r="AF196" s="87"/>
    </row>
    <row r="197" spans="4:32" ht="15.75">
      <c r="D197" s="81"/>
      <c r="E197" s="81"/>
      <c r="F197" s="81"/>
      <c r="G197" s="81"/>
      <c r="H197" s="81"/>
      <c r="AF197" s="87"/>
    </row>
    <row r="198" spans="4:32" ht="15.75">
      <c r="D198" s="81"/>
      <c r="E198" s="81"/>
      <c r="F198" s="81"/>
      <c r="G198" s="81"/>
      <c r="H198" s="81"/>
      <c r="AF198" s="87"/>
    </row>
    <row r="199" spans="4:32" ht="15.75">
      <c r="D199" s="81"/>
      <c r="E199" s="81"/>
      <c r="F199" s="81"/>
      <c r="G199" s="81"/>
      <c r="H199" s="81"/>
      <c r="AF199" s="87"/>
    </row>
    <row r="200" spans="4:32" ht="15.75">
      <c r="D200" s="81"/>
      <c r="E200" s="81"/>
      <c r="F200" s="81"/>
      <c r="G200" s="81"/>
      <c r="H200" s="81"/>
      <c r="AF200" s="87"/>
    </row>
    <row r="201" spans="4:32" ht="15.75">
      <c r="D201" s="81"/>
      <c r="E201" s="81"/>
      <c r="F201" s="81"/>
      <c r="G201" s="81"/>
      <c r="H201" s="81"/>
      <c r="AF201" s="87"/>
    </row>
    <row r="202" spans="4:32" ht="15.75">
      <c r="D202" s="81"/>
      <c r="E202" s="81"/>
      <c r="F202" s="81"/>
      <c r="G202" s="81"/>
      <c r="H202" s="81"/>
      <c r="AF202" s="87"/>
    </row>
    <row r="203" spans="4:32" ht="15.75">
      <c r="D203" s="81"/>
      <c r="E203" s="81"/>
      <c r="F203" s="81"/>
      <c r="G203" s="81"/>
      <c r="H203" s="81"/>
      <c r="AF203" s="87"/>
    </row>
    <row r="204" spans="4:32" ht="15.75">
      <c r="D204" s="81"/>
      <c r="E204" s="81"/>
      <c r="F204" s="81"/>
      <c r="G204" s="81"/>
      <c r="H204" s="81"/>
      <c r="AF204" s="87"/>
    </row>
    <row r="205" spans="4:32" ht="15.75">
      <c r="D205" s="81"/>
      <c r="E205" s="81"/>
      <c r="F205" s="81"/>
      <c r="G205" s="81"/>
      <c r="H205" s="81"/>
      <c r="AF205" s="87"/>
    </row>
    <row r="206" spans="4:32" ht="15.75">
      <c r="D206" s="81"/>
      <c r="E206" s="81"/>
      <c r="F206" s="81"/>
      <c r="G206" s="81"/>
      <c r="H206" s="81"/>
      <c r="AF206" s="87"/>
    </row>
    <row r="207" spans="4:32" ht="15.75">
      <c r="D207" s="81"/>
      <c r="E207" s="81"/>
      <c r="F207" s="81"/>
      <c r="G207" s="81"/>
      <c r="H207" s="81"/>
      <c r="AF207" s="87"/>
    </row>
    <row r="208" spans="4:32" ht="15.75">
      <c r="D208" s="81"/>
      <c r="E208" s="81"/>
      <c r="F208" s="81"/>
      <c r="G208" s="81"/>
      <c r="H208" s="81"/>
      <c r="AF208" s="87"/>
    </row>
    <row r="209" spans="4:32" ht="15.75">
      <c r="D209" s="81"/>
      <c r="E209" s="81"/>
      <c r="F209" s="81"/>
      <c r="G209" s="81"/>
      <c r="H209" s="81"/>
      <c r="AF209" s="87"/>
    </row>
    <row r="210" spans="4:32" ht="15.75">
      <c r="D210" s="81"/>
      <c r="E210" s="81"/>
      <c r="F210" s="81"/>
      <c r="G210" s="81"/>
      <c r="H210" s="81"/>
      <c r="AF210" s="87"/>
    </row>
    <row r="211" spans="4:32" ht="15.75">
      <c r="D211" s="81"/>
      <c r="E211" s="81"/>
      <c r="F211" s="81"/>
      <c r="G211" s="81"/>
      <c r="H211" s="81"/>
      <c r="AF211" s="87"/>
    </row>
    <row r="212" spans="4:32" ht="15.75">
      <c r="D212" s="81"/>
      <c r="E212" s="81"/>
      <c r="F212" s="81"/>
      <c r="G212" s="81"/>
      <c r="H212" s="81"/>
      <c r="AF212" s="87"/>
    </row>
    <row r="213" spans="4:32" ht="15.75">
      <c r="D213" s="81"/>
      <c r="E213" s="81"/>
      <c r="F213" s="81"/>
      <c r="G213" s="81"/>
      <c r="H213" s="81"/>
      <c r="AF213" s="87"/>
    </row>
    <row r="214" spans="4:32" ht="15.75">
      <c r="D214" s="81"/>
      <c r="E214" s="81"/>
      <c r="F214" s="81"/>
      <c r="G214" s="81"/>
      <c r="H214" s="81"/>
      <c r="AF214" s="87"/>
    </row>
    <row r="215" spans="4:32" ht="15.75">
      <c r="D215" s="81"/>
      <c r="E215" s="81"/>
      <c r="F215" s="81"/>
      <c r="G215" s="81"/>
      <c r="H215" s="81"/>
      <c r="AF215" s="87"/>
    </row>
    <row r="216" spans="4:32" ht="15.75">
      <c r="D216" s="81"/>
      <c r="E216" s="81"/>
      <c r="F216" s="81"/>
      <c r="G216" s="81"/>
      <c r="H216" s="81"/>
      <c r="AF216" s="87"/>
    </row>
    <row r="217" spans="4:32" ht="15.75">
      <c r="D217" s="81"/>
      <c r="E217" s="81"/>
      <c r="F217" s="81"/>
      <c r="G217" s="81"/>
      <c r="H217" s="81"/>
      <c r="AF217" s="87"/>
    </row>
    <row r="218" spans="4:32" ht="15.75">
      <c r="D218" s="81"/>
      <c r="E218" s="81"/>
      <c r="F218" s="81"/>
      <c r="G218" s="81"/>
      <c r="H218" s="81"/>
      <c r="AF218" s="87"/>
    </row>
    <row r="219" spans="4:32" ht="15.75">
      <c r="D219" s="81"/>
      <c r="E219" s="81"/>
      <c r="F219" s="81"/>
      <c r="G219" s="81"/>
      <c r="H219" s="81"/>
      <c r="AF219" s="87"/>
    </row>
    <row r="220" spans="4:32" ht="15.75">
      <c r="D220" s="81"/>
      <c r="E220" s="81"/>
      <c r="F220" s="81"/>
      <c r="G220" s="81"/>
      <c r="H220" s="81"/>
      <c r="AF220" s="87"/>
    </row>
    <row r="221" spans="4:32" ht="15.75">
      <c r="D221" s="81"/>
      <c r="E221" s="81"/>
      <c r="F221" s="81"/>
      <c r="G221" s="81"/>
      <c r="H221" s="81"/>
      <c r="AF221" s="87"/>
    </row>
    <row r="222" spans="4:32" ht="15.75">
      <c r="D222" s="81"/>
      <c r="E222" s="81"/>
      <c r="F222" s="81"/>
      <c r="G222" s="81"/>
      <c r="H222" s="81"/>
      <c r="AF222" s="87"/>
    </row>
    <row r="223" spans="4:32" ht="15.75">
      <c r="D223" s="81"/>
      <c r="E223" s="81"/>
      <c r="F223" s="81"/>
      <c r="G223" s="81"/>
      <c r="H223" s="81"/>
      <c r="AF223" s="87"/>
    </row>
    <row r="224" spans="4:32" ht="15.75">
      <c r="D224" s="81"/>
      <c r="E224" s="81"/>
      <c r="F224" s="81"/>
      <c r="G224" s="81"/>
      <c r="H224" s="81"/>
      <c r="AF224" s="87"/>
    </row>
    <row r="225" spans="4:32" ht="15.75">
      <c r="D225" s="81"/>
      <c r="E225" s="81"/>
      <c r="F225" s="81"/>
      <c r="G225" s="81"/>
      <c r="H225" s="81"/>
      <c r="AF225" s="87"/>
    </row>
    <row r="226" spans="4:32" ht="15.75">
      <c r="D226" s="81"/>
      <c r="E226" s="81"/>
      <c r="F226" s="81"/>
      <c r="G226" s="81"/>
      <c r="H226" s="81"/>
      <c r="AF226" s="87"/>
    </row>
    <row r="227" spans="4:32" ht="15.75">
      <c r="D227" s="81"/>
      <c r="E227" s="81"/>
      <c r="F227" s="81"/>
      <c r="G227" s="81"/>
      <c r="H227" s="81"/>
      <c r="AF227" s="87"/>
    </row>
    <row r="228" spans="4:32" ht="15.75">
      <c r="D228" s="81"/>
      <c r="E228" s="81"/>
      <c r="F228" s="81"/>
      <c r="G228" s="81"/>
      <c r="H228" s="81"/>
      <c r="AF228" s="87"/>
    </row>
    <row r="229" spans="4:32" ht="15.75">
      <c r="D229" s="81"/>
      <c r="E229" s="81"/>
      <c r="F229" s="81"/>
      <c r="G229" s="81"/>
      <c r="H229" s="81"/>
      <c r="AF229" s="87"/>
    </row>
    <row r="230" spans="4:32" ht="15.75">
      <c r="D230" s="81"/>
      <c r="E230" s="81"/>
      <c r="F230" s="81"/>
      <c r="G230" s="81"/>
      <c r="H230" s="81"/>
      <c r="AF230" s="87"/>
    </row>
    <row r="231" spans="4:32" ht="15.75">
      <c r="D231" s="81"/>
      <c r="E231" s="81"/>
      <c r="F231" s="81"/>
      <c r="G231" s="81"/>
      <c r="H231" s="81"/>
      <c r="AF231" s="87"/>
    </row>
    <row r="232" spans="4:32" ht="15.75">
      <c r="D232" s="81"/>
      <c r="E232" s="81"/>
      <c r="F232" s="81"/>
      <c r="G232" s="81"/>
      <c r="H232" s="81"/>
      <c r="AF232" s="87"/>
    </row>
    <row r="233" spans="4:32" ht="15.75">
      <c r="D233" s="81"/>
      <c r="E233" s="81"/>
      <c r="F233" s="81"/>
      <c r="G233" s="81"/>
      <c r="H233" s="81"/>
      <c r="AF233" s="87"/>
    </row>
    <row r="234" spans="4:32" ht="15.75">
      <c r="D234" s="81"/>
      <c r="E234" s="81"/>
      <c r="F234" s="81"/>
      <c r="G234" s="81"/>
      <c r="H234" s="81"/>
      <c r="AF234" s="87"/>
    </row>
    <row r="235" spans="4:32" ht="15.75">
      <c r="D235" s="81"/>
      <c r="E235" s="81"/>
      <c r="F235" s="81"/>
      <c r="G235" s="81"/>
      <c r="H235" s="81"/>
      <c r="AF235" s="87"/>
    </row>
    <row r="236" spans="4:32" ht="15.75">
      <c r="D236" s="81"/>
      <c r="E236" s="81"/>
      <c r="F236" s="81"/>
      <c r="G236" s="81"/>
      <c r="H236" s="81"/>
      <c r="AF236" s="87"/>
    </row>
    <row r="237" spans="4:32" ht="15.75">
      <c r="D237" s="81"/>
      <c r="E237" s="81"/>
      <c r="F237" s="81"/>
      <c r="G237" s="81"/>
      <c r="H237" s="81"/>
      <c r="AF237" s="87"/>
    </row>
    <row r="238" spans="4:32" ht="15.75">
      <c r="D238" s="81"/>
      <c r="E238" s="81"/>
      <c r="F238" s="81"/>
      <c r="G238" s="81"/>
      <c r="H238" s="81"/>
      <c r="AF238" s="87"/>
    </row>
    <row r="239" spans="4:32" ht="15.75">
      <c r="D239" s="81"/>
      <c r="E239" s="81"/>
      <c r="F239" s="81"/>
      <c r="G239" s="81"/>
      <c r="H239" s="81"/>
      <c r="AF239" s="87"/>
    </row>
    <row r="240" spans="4:32" ht="15.75">
      <c r="D240" s="81"/>
      <c r="E240" s="81"/>
      <c r="F240" s="81"/>
      <c r="G240" s="81"/>
      <c r="H240" s="81"/>
      <c r="AF240" s="87"/>
    </row>
    <row r="241" spans="4:32" ht="15.75">
      <c r="D241" s="81"/>
      <c r="E241" s="81"/>
      <c r="F241" s="81"/>
      <c r="G241" s="81"/>
      <c r="H241" s="81"/>
      <c r="AF241" s="87"/>
    </row>
    <row r="242" spans="4:32" ht="15.75">
      <c r="D242" s="81"/>
      <c r="E242" s="81"/>
      <c r="F242" s="81"/>
      <c r="G242" s="81"/>
      <c r="H242" s="81"/>
      <c r="AF242" s="87"/>
    </row>
    <row r="243" spans="4:32" ht="15.75">
      <c r="D243" s="81"/>
      <c r="E243" s="81"/>
      <c r="F243" s="81"/>
      <c r="G243" s="81"/>
      <c r="H243" s="81"/>
      <c r="AF243" s="87"/>
    </row>
    <row r="244" spans="4:32" ht="15.75">
      <c r="D244" s="81"/>
      <c r="E244" s="81"/>
      <c r="F244" s="81"/>
      <c r="G244" s="81"/>
      <c r="H244" s="81"/>
      <c r="AF244" s="87"/>
    </row>
    <row r="245" spans="4:32" ht="15.75">
      <c r="D245" s="81"/>
      <c r="E245" s="81"/>
      <c r="F245" s="81"/>
      <c r="G245" s="81"/>
      <c r="H245" s="81"/>
      <c r="AF245" s="87"/>
    </row>
    <row r="246" spans="4:32" ht="15.75">
      <c r="D246" s="81"/>
      <c r="E246" s="81"/>
      <c r="F246" s="81"/>
      <c r="G246" s="81"/>
      <c r="H246" s="81"/>
      <c r="AF246" s="87"/>
    </row>
    <row r="247" spans="4:32" ht="15.75">
      <c r="D247" s="81"/>
      <c r="E247" s="81"/>
      <c r="F247" s="81"/>
      <c r="G247" s="81"/>
      <c r="H247" s="81"/>
      <c r="AF247" s="87"/>
    </row>
    <row r="248" spans="4:32" ht="15.75">
      <c r="D248" s="81"/>
      <c r="E248" s="81"/>
      <c r="F248" s="81"/>
      <c r="G248" s="81"/>
      <c r="H248" s="81"/>
      <c r="AF248" s="87"/>
    </row>
    <row r="249" spans="4:32" ht="15.75">
      <c r="D249" s="81"/>
      <c r="E249" s="81"/>
      <c r="F249" s="81"/>
      <c r="G249" s="81"/>
      <c r="H249" s="81"/>
      <c r="AF249" s="87"/>
    </row>
    <row r="250" spans="4:32" ht="15.75">
      <c r="D250" s="81"/>
      <c r="E250" s="81"/>
      <c r="F250" s="81"/>
      <c r="G250" s="81"/>
      <c r="H250" s="81"/>
      <c r="AF250" s="87"/>
    </row>
    <row r="251" spans="4:32" ht="15.75">
      <c r="D251" s="81"/>
      <c r="E251" s="81"/>
      <c r="F251" s="81"/>
      <c r="G251" s="81"/>
      <c r="H251" s="81"/>
      <c r="AF251" s="87"/>
    </row>
    <row r="252" spans="4:32" ht="15.75">
      <c r="D252" s="81"/>
      <c r="E252" s="81"/>
      <c r="F252" s="81"/>
      <c r="G252" s="81"/>
      <c r="H252" s="81"/>
      <c r="AF252" s="87"/>
    </row>
    <row r="253" spans="4:32" ht="15.75">
      <c r="D253" s="81"/>
      <c r="E253" s="81"/>
      <c r="F253" s="81"/>
      <c r="G253" s="81"/>
      <c r="H253" s="81"/>
      <c r="AF253" s="87"/>
    </row>
    <row r="254" spans="4:32" ht="15.75">
      <c r="D254" s="81"/>
      <c r="E254" s="81"/>
      <c r="F254" s="81"/>
      <c r="G254" s="81"/>
      <c r="H254" s="81"/>
      <c r="AF254" s="87"/>
    </row>
    <row r="255" spans="4:32" ht="15.75">
      <c r="D255" s="81"/>
      <c r="E255" s="81"/>
      <c r="F255" s="81"/>
      <c r="G255" s="81"/>
      <c r="H255" s="81"/>
      <c r="AF255" s="87"/>
    </row>
    <row r="256" spans="4:32" ht="15.75">
      <c r="D256" s="81"/>
      <c r="E256" s="81"/>
      <c r="F256" s="81"/>
      <c r="G256" s="81"/>
      <c r="H256" s="81"/>
      <c r="AF256" s="87"/>
    </row>
    <row r="257" spans="4:32" ht="15.75">
      <c r="D257" s="81"/>
      <c r="E257" s="81"/>
      <c r="F257" s="81"/>
      <c r="G257" s="81"/>
      <c r="H257" s="81"/>
      <c r="AF257" s="87"/>
    </row>
    <row r="258" spans="4:32" ht="15.75">
      <c r="D258" s="81"/>
      <c r="E258" s="81"/>
      <c r="F258" s="81"/>
      <c r="G258" s="81"/>
      <c r="H258" s="81"/>
      <c r="AF258" s="87"/>
    </row>
    <row r="259" spans="4:32" ht="15.75">
      <c r="D259" s="81"/>
      <c r="E259" s="81"/>
      <c r="F259" s="81"/>
      <c r="G259" s="81"/>
      <c r="H259" s="81"/>
      <c r="AF259" s="87"/>
    </row>
    <row r="260" spans="4:32" ht="15.75">
      <c r="D260" s="81"/>
      <c r="E260" s="81"/>
      <c r="F260" s="81"/>
      <c r="G260" s="81"/>
      <c r="H260" s="81"/>
      <c r="AF260" s="87"/>
    </row>
    <row r="261" spans="4:32" ht="15.75">
      <c r="D261" s="81"/>
      <c r="E261" s="81"/>
      <c r="F261" s="81"/>
      <c r="G261" s="81"/>
      <c r="H261" s="81"/>
      <c r="AF261" s="87"/>
    </row>
    <row r="262" spans="4:32" ht="15.75">
      <c r="D262" s="81"/>
      <c r="E262" s="81"/>
      <c r="F262" s="81"/>
      <c r="G262" s="81"/>
      <c r="H262" s="81"/>
      <c r="AF262" s="87"/>
    </row>
    <row r="263" spans="4:32" ht="15.75">
      <c r="D263" s="81"/>
      <c r="E263" s="81"/>
      <c r="F263" s="81"/>
      <c r="G263" s="81"/>
      <c r="H263" s="81"/>
      <c r="AF263" s="87"/>
    </row>
    <row r="264" spans="4:32" ht="15.75">
      <c r="D264" s="81"/>
      <c r="E264" s="81"/>
      <c r="F264" s="81"/>
      <c r="G264" s="81"/>
      <c r="H264" s="81"/>
      <c r="AF264" s="87"/>
    </row>
    <row r="265" spans="4:32" ht="15.75">
      <c r="D265" s="81"/>
      <c r="E265" s="81"/>
      <c r="F265" s="81"/>
      <c r="G265" s="81"/>
      <c r="H265" s="81"/>
      <c r="AF265" s="87"/>
    </row>
    <row r="266" spans="4:32" ht="15.75">
      <c r="D266" s="81"/>
      <c r="E266" s="81"/>
      <c r="F266" s="81"/>
      <c r="G266" s="81"/>
      <c r="H266" s="81"/>
      <c r="AF266" s="87"/>
    </row>
    <row r="267" spans="4:32" ht="15.75">
      <c r="D267" s="81"/>
      <c r="E267" s="81"/>
      <c r="F267" s="81"/>
      <c r="G267" s="81"/>
      <c r="H267" s="81"/>
      <c r="AF267" s="87"/>
    </row>
    <row r="268" spans="4:32" ht="15.75">
      <c r="D268" s="81"/>
      <c r="E268" s="81"/>
      <c r="F268" s="81"/>
      <c r="G268" s="81"/>
      <c r="H268" s="81"/>
      <c r="AF268" s="87"/>
    </row>
    <row r="269" spans="4:32" ht="15.75">
      <c r="D269" s="81"/>
      <c r="E269" s="81"/>
      <c r="F269" s="81"/>
      <c r="G269" s="81"/>
      <c r="H269" s="81"/>
      <c r="AF269" s="87"/>
    </row>
    <row r="270" spans="4:32" ht="15.75">
      <c r="D270" s="81"/>
      <c r="E270" s="81"/>
      <c r="F270" s="81"/>
      <c r="G270" s="81"/>
      <c r="H270" s="81"/>
      <c r="AF270" s="87"/>
    </row>
    <row r="271" spans="4:32" ht="15.75">
      <c r="D271" s="81"/>
      <c r="E271" s="81"/>
      <c r="F271" s="81"/>
      <c r="G271" s="81"/>
      <c r="H271" s="81"/>
      <c r="AF271" s="87"/>
    </row>
    <row r="272" spans="4:32" ht="15.75">
      <c r="D272" s="81"/>
      <c r="E272" s="81"/>
      <c r="F272" s="81"/>
      <c r="G272" s="81"/>
      <c r="H272" s="81"/>
      <c r="AF272" s="87"/>
    </row>
    <row r="273" spans="4:32" ht="15.75">
      <c r="D273" s="81"/>
      <c r="E273" s="81"/>
      <c r="F273" s="81"/>
      <c r="G273" s="81"/>
      <c r="H273" s="81"/>
      <c r="AF273" s="87"/>
    </row>
    <row r="274" spans="4:32" ht="15.75">
      <c r="D274" s="81"/>
      <c r="E274" s="81"/>
      <c r="F274" s="81"/>
      <c r="G274" s="81"/>
      <c r="H274" s="81"/>
      <c r="AF274" s="87"/>
    </row>
    <row r="275" spans="4:32" ht="15.75">
      <c r="D275" s="81"/>
      <c r="E275" s="81"/>
      <c r="F275" s="81"/>
      <c r="G275" s="81"/>
      <c r="H275" s="81"/>
      <c r="AF275" s="87"/>
    </row>
    <row r="276" spans="4:32" ht="15.75">
      <c r="D276" s="81"/>
      <c r="E276" s="81"/>
      <c r="F276" s="81"/>
      <c r="G276" s="81"/>
      <c r="H276" s="81"/>
      <c r="AF276" s="87"/>
    </row>
    <row r="277" spans="4:32" ht="15.75">
      <c r="D277" s="81"/>
      <c r="E277" s="81"/>
      <c r="F277" s="81"/>
      <c r="G277" s="81"/>
      <c r="H277" s="81"/>
      <c r="AF277" s="87"/>
    </row>
    <row r="278" spans="4:32" ht="15.75">
      <c r="D278" s="81"/>
      <c r="E278" s="81"/>
      <c r="F278" s="81"/>
      <c r="G278" s="81"/>
      <c r="H278" s="81"/>
      <c r="AF278" s="87"/>
    </row>
    <row r="279" spans="4:32" ht="15.75">
      <c r="D279" s="81"/>
      <c r="E279" s="81"/>
      <c r="F279" s="81"/>
      <c r="G279" s="81"/>
      <c r="H279" s="81"/>
      <c r="AF279" s="87"/>
    </row>
    <row r="280" spans="4:32" ht="15.75">
      <c r="D280" s="81"/>
      <c r="E280" s="81"/>
      <c r="F280" s="81"/>
      <c r="G280" s="81"/>
      <c r="H280" s="81"/>
      <c r="AF280" s="87"/>
    </row>
    <row r="281" spans="4:32" ht="15.75">
      <c r="D281" s="81"/>
      <c r="E281" s="81"/>
      <c r="F281" s="81"/>
      <c r="G281" s="81"/>
      <c r="H281" s="81"/>
      <c r="AF281" s="87"/>
    </row>
    <row r="282" spans="4:32" ht="15.75">
      <c r="D282" s="81"/>
      <c r="E282" s="81"/>
      <c r="F282" s="81"/>
      <c r="G282" s="81"/>
      <c r="H282" s="81"/>
      <c r="AF282" s="87"/>
    </row>
    <row r="283" spans="4:32" ht="15.75">
      <c r="D283" s="81"/>
      <c r="E283" s="81"/>
      <c r="F283" s="81"/>
      <c r="G283" s="81"/>
      <c r="H283" s="81"/>
      <c r="AF283" s="87"/>
    </row>
    <row r="284" spans="4:32" ht="15.75">
      <c r="D284" s="81"/>
      <c r="E284" s="81"/>
      <c r="F284" s="81"/>
      <c r="G284" s="81"/>
      <c r="H284" s="81"/>
      <c r="AF284" s="87"/>
    </row>
    <row r="285" spans="4:32" ht="15.75">
      <c r="D285" s="81"/>
      <c r="E285" s="81"/>
      <c r="F285" s="81"/>
      <c r="G285" s="81"/>
      <c r="H285" s="81"/>
      <c r="AF285" s="87"/>
    </row>
    <row r="286" spans="4:32" ht="15.75">
      <c r="D286" s="81"/>
      <c r="E286" s="81"/>
      <c r="F286" s="81"/>
      <c r="G286" s="81"/>
      <c r="H286" s="81"/>
      <c r="AF286" s="87"/>
    </row>
    <row r="287" spans="4:32" ht="15.75">
      <c r="D287" s="81"/>
      <c r="E287" s="81"/>
      <c r="F287" s="81"/>
      <c r="G287" s="81"/>
      <c r="H287" s="81"/>
      <c r="AF287" s="87"/>
    </row>
    <row r="288" spans="4:32" ht="15.75">
      <c r="D288" s="81"/>
      <c r="E288" s="81"/>
      <c r="F288" s="81"/>
      <c r="G288" s="81"/>
      <c r="H288" s="81"/>
      <c r="AF288" s="87"/>
    </row>
    <row r="289" spans="4:32" ht="15.75">
      <c r="D289" s="81"/>
      <c r="E289" s="81"/>
      <c r="F289" s="81"/>
      <c r="G289" s="81"/>
      <c r="H289" s="81"/>
      <c r="AF289" s="87"/>
    </row>
    <row r="290" spans="4:32" ht="15.75">
      <c r="D290" s="81"/>
      <c r="E290" s="81"/>
      <c r="F290" s="81"/>
      <c r="G290" s="81"/>
      <c r="H290" s="81"/>
      <c r="AF290" s="87"/>
    </row>
    <row r="291" spans="4:32" ht="15.75">
      <c r="D291" s="81"/>
      <c r="E291" s="81"/>
      <c r="F291" s="81"/>
      <c r="G291" s="81"/>
      <c r="H291" s="81"/>
      <c r="AF291" s="87"/>
    </row>
    <row r="292" spans="4:32" ht="15.75">
      <c r="D292" s="81"/>
      <c r="E292" s="81"/>
      <c r="F292" s="81"/>
      <c r="G292" s="81"/>
      <c r="H292" s="81"/>
      <c r="AF292" s="87"/>
    </row>
    <row r="293" spans="4:32" ht="15.75">
      <c r="D293" s="81"/>
      <c r="E293" s="81"/>
      <c r="F293" s="81"/>
      <c r="G293" s="81"/>
      <c r="H293" s="81"/>
      <c r="AF293" s="87"/>
    </row>
    <row r="294" spans="4:32" ht="15.75">
      <c r="D294" s="81"/>
      <c r="E294" s="81"/>
      <c r="F294" s="81"/>
      <c r="G294" s="81"/>
      <c r="H294" s="81"/>
      <c r="AF294" s="87"/>
    </row>
    <row r="295" spans="4:32" ht="15.75">
      <c r="D295" s="81"/>
      <c r="E295" s="81"/>
      <c r="F295" s="81"/>
      <c r="G295" s="81"/>
      <c r="H295" s="81"/>
      <c r="AF295" s="87"/>
    </row>
    <row r="296" spans="4:32" ht="15.75">
      <c r="D296" s="81"/>
      <c r="E296" s="81"/>
      <c r="F296" s="81"/>
      <c r="G296" s="81"/>
      <c r="H296" s="81"/>
      <c r="AF296" s="87"/>
    </row>
    <row r="297" spans="4:32" ht="15.75">
      <c r="D297" s="81"/>
      <c r="E297" s="81"/>
      <c r="F297" s="81"/>
      <c r="G297" s="81"/>
      <c r="H297" s="81"/>
      <c r="AF297" s="87"/>
    </row>
    <row r="298" spans="4:32" ht="15.75">
      <c r="D298" s="81"/>
      <c r="E298" s="81"/>
      <c r="F298" s="81"/>
      <c r="G298" s="81"/>
      <c r="H298" s="81"/>
      <c r="AF298" s="87"/>
    </row>
    <row r="299" spans="4:32" ht="15.75">
      <c r="D299" s="81"/>
      <c r="E299" s="81"/>
      <c r="F299" s="81"/>
      <c r="G299" s="81"/>
      <c r="H299" s="81"/>
      <c r="AF299" s="87"/>
    </row>
    <row r="300" spans="4:32" ht="15.75">
      <c r="D300" s="81"/>
      <c r="E300" s="81"/>
      <c r="F300" s="81"/>
      <c r="G300" s="81"/>
      <c r="H300" s="81"/>
      <c r="AF300" s="87"/>
    </row>
    <row r="301" spans="4:32" ht="15.75">
      <c r="D301" s="81"/>
      <c r="E301" s="81"/>
      <c r="F301" s="81"/>
      <c r="G301" s="81"/>
      <c r="H301" s="81"/>
      <c r="AF301" s="87"/>
    </row>
    <row r="302" spans="4:32" ht="15.75">
      <c r="D302" s="81"/>
      <c r="E302" s="81"/>
      <c r="F302" s="81"/>
      <c r="G302" s="81"/>
      <c r="H302" s="81"/>
      <c r="AF302" s="87"/>
    </row>
    <row r="303" spans="4:32" ht="15.75">
      <c r="D303" s="81"/>
      <c r="E303" s="81"/>
      <c r="F303" s="81"/>
      <c r="G303" s="81"/>
      <c r="H303" s="81"/>
      <c r="AF303" s="87"/>
    </row>
    <row r="304" spans="4:32" ht="15.75">
      <c r="D304" s="81"/>
      <c r="E304" s="81"/>
      <c r="F304" s="81"/>
      <c r="G304" s="81"/>
      <c r="H304" s="81"/>
      <c r="AF304" s="87"/>
    </row>
    <row r="305" spans="4:32" ht="15.75">
      <c r="D305" s="81"/>
      <c r="E305" s="81"/>
      <c r="F305" s="81"/>
      <c r="G305" s="81"/>
      <c r="H305" s="81"/>
      <c r="AF305" s="87"/>
    </row>
    <row r="306" spans="4:32" ht="15.75">
      <c r="D306" s="81"/>
      <c r="E306" s="81"/>
      <c r="F306" s="81"/>
      <c r="G306" s="81"/>
      <c r="H306" s="81"/>
      <c r="AF306" s="87"/>
    </row>
    <row r="307" spans="4:32" ht="15.75">
      <c r="D307" s="81"/>
      <c r="E307" s="81"/>
      <c r="F307" s="81"/>
      <c r="G307" s="81"/>
      <c r="H307" s="81"/>
      <c r="AF307" s="87"/>
    </row>
    <row r="308" spans="4:32" ht="15.75">
      <c r="D308" s="81"/>
      <c r="E308" s="81"/>
      <c r="F308" s="81"/>
      <c r="G308" s="81"/>
      <c r="H308" s="81"/>
      <c r="AF308" s="87"/>
    </row>
    <row r="309" spans="4:32" ht="15.75">
      <c r="D309" s="81"/>
      <c r="E309" s="81"/>
      <c r="F309" s="81"/>
      <c r="G309" s="81"/>
      <c r="H309" s="81"/>
      <c r="AF309" s="87"/>
    </row>
    <row r="310" spans="4:32" ht="15.75">
      <c r="D310" s="81"/>
      <c r="E310" s="81"/>
      <c r="F310" s="81"/>
      <c r="G310" s="81"/>
      <c r="H310" s="81"/>
      <c r="AF310" s="87"/>
    </row>
    <row r="311" spans="4:32" ht="15.75">
      <c r="D311" s="81"/>
      <c r="E311" s="81"/>
      <c r="F311" s="81"/>
      <c r="G311" s="81"/>
      <c r="H311" s="81"/>
      <c r="AF311" s="87"/>
    </row>
    <row r="312" spans="4:32" ht="15.75">
      <c r="D312" s="81"/>
      <c r="E312" s="81"/>
      <c r="F312" s="81"/>
      <c r="G312" s="81"/>
      <c r="H312" s="81"/>
      <c r="AF312" s="87"/>
    </row>
    <row r="313" spans="4:32" ht="15.75">
      <c r="D313" s="81"/>
      <c r="E313" s="81"/>
      <c r="F313" s="81"/>
      <c r="G313" s="81"/>
      <c r="H313" s="81"/>
      <c r="AF313" s="87"/>
    </row>
    <row r="314" spans="4:32" ht="15.75">
      <c r="D314" s="81"/>
      <c r="E314" s="81"/>
      <c r="F314" s="81"/>
      <c r="G314" s="81"/>
      <c r="H314" s="81"/>
      <c r="AF314" s="87"/>
    </row>
    <row r="315" spans="4:32" ht="15.75">
      <c r="D315" s="81"/>
      <c r="E315" s="81"/>
      <c r="F315" s="81"/>
      <c r="G315" s="81"/>
      <c r="H315" s="81"/>
      <c r="AF315" s="87"/>
    </row>
    <row r="316" spans="4:32" ht="15.75">
      <c r="D316" s="81"/>
      <c r="E316" s="81"/>
      <c r="F316" s="81"/>
      <c r="G316" s="81"/>
      <c r="H316" s="81"/>
      <c r="AF316" s="87"/>
    </row>
    <row r="317" spans="4:32" ht="15.75">
      <c r="D317" s="81"/>
      <c r="E317" s="81"/>
      <c r="F317" s="81"/>
      <c r="G317" s="81"/>
      <c r="H317" s="81"/>
      <c r="AF317" s="87"/>
    </row>
    <row r="318" spans="4:32" ht="15.75">
      <c r="D318" s="81"/>
      <c r="E318" s="81"/>
      <c r="F318" s="81"/>
      <c r="G318" s="81"/>
      <c r="H318" s="81"/>
      <c r="AF318" s="87"/>
    </row>
    <row r="319" spans="4:32" ht="15.75">
      <c r="D319" s="81"/>
      <c r="E319" s="81"/>
      <c r="F319" s="81"/>
      <c r="G319" s="81"/>
      <c r="H319" s="81"/>
      <c r="AF319" s="87"/>
    </row>
    <row r="320" spans="4:32" ht="15.75">
      <c r="D320" s="81"/>
      <c r="E320" s="81"/>
      <c r="F320" s="81"/>
      <c r="G320" s="81"/>
      <c r="H320" s="81"/>
      <c r="AF320" s="87"/>
    </row>
    <row r="321" spans="4:32" ht="15.75">
      <c r="D321" s="81"/>
      <c r="E321" s="81"/>
      <c r="F321" s="81"/>
      <c r="G321" s="81"/>
      <c r="H321" s="81"/>
      <c r="AF321" s="87"/>
    </row>
    <row r="322" spans="4:32" ht="15.75">
      <c r="D322" s="81"/>
      <c r="E322" s="81"/>
      <c r="F322" s="81"/>
      <c r="G322" s="81"/>
      <c r="H322" s="81"/>
      <c r="AF322" s="87"/>
    </row>
    <row r="323" spans="4:32" ht="15.75">
      <c r="D323" s="81"/>
      <c r="E323" s="81"/>
      <c r="F323" s="81"/>
      <c r="G323" s="81"/>
      <c r="H323" s="81"/>
      <c r="AF323" s="87"/>
    </row>
    <row r="324" spans="4:32" ht="15.75">
      <c r="D324" s="81"/>
      <c r="E324" s="81"/>
      <c r="F324" s="81"/>
      <c r="G324" s="81"/>
      <c r="H324" s="81"/>
      <c r="AF324" s="87"/>
    </row>
    <row r="325" spans="4:32" ht="15.75">
      <c r="D325" s="81"/>
      <c r="E325" s="81"/>
      <c r="F325" s="81"/>
      <c r="G325" s="81"/>
      <c r="H325" s="81"/>
      <c r="AF325" s="87"/>
    </row>
    <row r="326" spans="4:32" ht="15.75">
      <c r="D326" s="81"/>
      <c r="E326" s="81"/>
      <c r="F326" s="81"/>
      <c r="G326" s="81"/>
      <c r="H326" s="81"/>
      <c r="AF326" s="87"/>
    </row>
    <row r="327" spans="4:32" ht="15.75">
      <c r="D327" s="81"/>
      <c r="E327" s="81"/>
      <c r="F327" s="81"/>
      <c r="G327" s="81"/>
      <c r="H327" s="81"/>
      <c r="AF327" s="87"/>
    </row>
    <row r="328" spans="4:32" ht="15.75">
      <c r="D328" s="81"/>
      <c r="E328" s="81"/>
      <c r="F328" s="81"/>
      <c r="G328" s="81"/>
      <c r="H328" s="81"/>
      <c r="AF328" s="87"/>
    </row>
    <row r="329" spans="4:32" ht="15.75">
      <c r="D329" s="81"/>
      <c r="E329" s="81"/>
      <c r="F329" s="81"/>
      <c r="G329" s="81"/>
      <c r="H329" s="81"/>
      <c r="AF329" s="87"/>
    </row>
    <row r="330" spans="4:32" ht="15.75">
      <c r="D330" s="81"/>
      <c r="E330" s="81"/>
      <c r="F330" s="81"/>
      <c r="G330" s="81"/>
      <c r="H330" s="81"/>
      <c r="AF330" s="87"/>
    </row>
    <row r="331" spans="4:32" ht="15.75">
      <c r="D331" s="81"/>
      <c r="E331" s="81"/>
      <c r="F331" s="81"/>
      <c r="G331" s="81"/>
      <c r="H331" s="81"/>
      <c r="AF331" s="87"/>
    </row>
    <row r="332" spans="4:32" ht="15.75">
      <c r="D332" s="81"/>
      <c r="E332" s="81"/>
      <c r="F332" s="81"/>
      <c r="G332" s="81"/>
      <c r="H332" s="81"/>
      <c r="AF332" s="87"/>
    </row>
    <row r="333" spans="4:32" ht="15.75">
      <c r="D333" s="81"/>
      <c r="E333" s="81"/>
      <c r="F333" s="81"/>
      <c r="G333" s="81"/>
      <c r="H333" s="81"/>
      <c r="AF333" s="87"/>
    </row>
    <row r="334" spans="4:32" ht="15.75">
      <c r="D334" s="81"/>
      <c r="E334" s="81"/>
      <c r="F334" s="81"/>
      <c r="G334" s="81"/>
      <c r="H334" s="81"/>
      <c r="AF334" s="87"/>
    </row>
    <row r="335" spans="4:32" ht="15.75">
      <c r="D335" s="81"/>
      <c r="E335" s="81"/>
      <c r="F335" s="81"/>
      <c r="G335" s="81"/>
      <c r="H335" s="81"/>
      <c r="AF335" s="87"/>
    </row>
    <row r="336" spans="4:32" ht="15.75">
      <c r="D336" s="81"/>
      <c r="E336" s="81"/>
      <c r="F336" s="81"/>
      <c r="G336" s="81"/>
      <c r="H336" s="81"/>
      <c r="AF336" s="87"/>
    </row>
    <row r="337" spans="4:32" ht="15.75">
      <c r="D337" s="81"/>
      <c r="E337" s="81"/>
      <c r="F337" s="81"/>
      <c r="G337" s="81"/>
      <c r="H337" s="81"/>
      <c r="AF337" s="87"/>
    </row>
    <row r="338" spans="4:32" ht="15.75">
      <c r="D338" s="81"/>
      <c r="E338" s="81"/>
      <c r="F338" s="81"/>
      <c r="G338" s="81"/>
      <c r="H338" s="81"/>
      <c r="AF338" s="87"/>
    </row>
    <row r="339" spans="4:32" ht="15.75">
      <c r="D339" s="81"/>
      <c r="E339" s="81"/>
      <c r="F339" s="81"/>
      <c r="G339" s="81"/>
      <c r="H339" s="81"/>
      <c r="AF339" s="87"/>
    </row>
    <row r="340" spans="4:32" ht="15.75">
      <c r="D340" s="81"/>
      <c r="E340" s="81"/>
      <c r="F340" s="81"/>
      <c r="G340" s="81"/>
      <c r="H340" s="81"/>
      <c r="AF340" s="87"/>
    </row>
    <row r="341" spans="4:32" ht="15.75">
      <c r="D341" s="81"/>
      <c r="E341" s="81"/>
      <c r="F341" s="81"/>
      <c r="G341" s="81"/>
      <c r="H341" s="81"/>
      <c r="AF341" s="87"/>
    </row>
    <row r="342" spans="4:32" ht="15.75">
      <c r="D342" s="81"/>
      <c r="E342" s="81"/>
      <c r="F342" s="81"/>
      <c r="G342" s="81"/>
      <c r="H342" s="81"/>
      <c r="AF342" s="87"/>
    </row>
    <row r="343" spans="4:32" ht="15.75">
      <c r="D343" s="81"/>
      <c r="E343" s="81"/>
      <c r="F343" s="81"/>
      <c r="G343" s="81"/>
      <c r="H343" s="81"/>
      <c r="AF343" s="87"/>
    </row>
    <row r="344" spans="4:32" ht="15.75">
      <c r="D344" s="81"/>
      <c r="E344" s="81"/>
      <c r="F344" s="81"/>
      <c r="G344" s="81"/>
      <c r="H344" s="81"/>
      <c r="AF344" s="87"/>
    </row>
    <row r="345" spans="4:32" ht="15.75">
      <c r="D345" s="81"/>
      <c r="E345" s="81"/>
      <c r="F345" s="81"/>
      <c r="G345" s="81"/>
      <c r="H345" s="81"/>
      <c r="AF345" s="87"/>
    </row>
    <row r="346" spans="4:32" ht="15.75">
      <c r="D346" s="81"/>
      <c r="E346" s="81"/>
      <c r="F346" s="81"/>
      <c r="G346" s="81"/>
      <c r="H346" s="81"/>
      <c r="AF346" s="87"/>
    </row>
    <row r="347" spans="4:32" ht="15.75">
      <c r="D347" s="81"/>
      <c r="E347" s="81"/>
      <c r="F347" s="81"/>
      <c r="G347" s="81"/>
      <c r="H347" s="81"/>
      <c r="AF347" s="87"/>
    </row>
    <row r="348" spans="4:32" ht="15.75">
      <c r="D348" s="81"/>
      <c r="E348" s="81"/>
      <c r="F348" s="81"/>
      <c r="G348" s="81"/>
      <c r="H348" s="81"/>
      <c r="AF348" s="87"/>
    </row>
    <row r="349" spans="4:32" ht="15.75">
      <c r="D349" s="81"/>
      <c r="E349" s="81"/>
      <c r="F349" s="81"/>
      <c r="G349" s="81"/>
      <c r="H349" s="81"/>
      <c r="AF349" s="87"/>
    </row>
    <row r="350" spans="4:32" ht="15.75">
      <c r="D350" s="81"/>
      <c r="E350" s="81"/>
      <c r="F350" s="81"/>
      <c r="G350" s="81"/>
      <c r="H350" s="81"/>
      <c r="AF350" s="87"/>
    </row>
    <row r="351" spans="4:32" ht="15.75">
      <c r="D351" s="81"/>
      <c r="E351" s="81"/>
      <c r="F351" s="81"/>
      <c r="G351" s="81"/>
      <c r="H351" s="81"/>
      <c r="AF351" s="87"/>
    </row>
    <row r="352" spans="4:32" ht="15.75">
      <c r="D352" s="81"/>
      <c r="E352" s="81"/>
      <c r="F352" s="81"/>
      <c r="G352" s="81"/>
      <c r="H352" s="81"/>
      <c r="AF352" s="87"/>
    </row>
    <row r="353" spans="4:32" ht="15.75">
      <c r="D353" s="81"/>
      <c r="E353" s="81"/>
      <c r="F353" s="81"/>
      <c r="G353" s="81"/>
      <c r="H353" s="81"/>
      <c r="AF353" s="87"/>
    </row>
    <row r="354" spans="4:32" ht="15.75">
      <c r="D354" s="81"/>
      <c r="E354" s="81"/>
      <c r="F354" s="81"/>
      <c r="G354" s="81"/>
      <c r="H354" s="81"/>
      <c r="AF354" s="87"/>
    </row>
    <row r="355" spans="4:32" ht="15.75">
      <c r="D355" s="81"/>
      <c r="E355" s="81"/>
      <c r="F355" s="81"/>
      <c r="G355" s="81"/>
      <c r="H355" s="81"/>
      <c r="AF355" s="87"/>
    </row>
    <row r="356" spans="4:32" ht="15.75">
      <c r="D356" s="81"/>
      <c r="E356" s="81"/>
      <c r="F356" s="81"/>
      <c r="G356" s="81"/>
      <c r="H356" s="81"/>
      <c r="AF356" s="87"/>
    </row>
    <row r="357" spans="4:32" ht="15.75">
      <c r="D357" s="81"/>
      <c r="E357" s="81"/>
      <c r="F357" s="81"/>
      <c r="G357" s="81"/>
      <c r="H357" s="81"/>
      <c r="AF357" s="87"/>
    </row>
    <row r="358" spans="4:32" ht="15.75">
      <c r="D358" s="81"/>
      <c r="E358" s="81"/>
      <c r="F358" s="81"/>
      <c r="G358" s="81"/>
      <c r="H358" s="81"/>
      <c r="AF358" s="87"/>
    </row>
    <row r="359" spans="4:32" ht="15.75">
      <c r="D359" s="81"/>
      <c r="E359" s="81"/>
      <c r="F359" s="81"/>
      <c r="G359" s="81"/>
      <c r="H359" s="81"/>
      <c r="AF359" s="87"/>
    </row>
    <row r="360" spans="4:32" ht="15.75">
      <c r="D360" s="81"/>
      <c r="E360" s="81"/>
      <c r="F360" s="81"/>
      <c r="G360" s="81"/>
      <c r="H360" s="81"/>
      <c r="AF360" s="87"/>
    </row>
    <row r="361" spans="4:32" ht="15.75">
      <c r="D361" s="81"/>
      <c r="E361" s="81"/>
      <c r="F361" s="81"/>
      <c r="G361" s="81"/>
      <c r="H361" s="81"/>
      <c r="AF361" s="87"/>
    </row>
    <row r="362" spans="4:32" ht="15.75">
      <c r="D362" s="81"/>
      <c r="E362" s="81"/>
      <c r="F362" s="81"/>
      <c r="G362" s="81"/>
      <c r="H362" s="81"/>
      <c r="AF362" s="87"/>
    </row>
    <row r="363" spans="4:32" ht="15.75">
      <c r="D363" s="81"/>
      <c r="E363" s="81"/>
      <c r="F363" s="81"/>
      <c r="G363" s="81"/>
      <c r="H363" s="81"/>
      <c r="AF363" s="87"/>
    </row>
    <row r="364" spans="4:32" ht="15.75">
      <c r="D364" s="81"/>
      <c r="E364" s="81"/>
      <c r="F364" s="81"/>
      <c r="G364" s="81"/>
      <c r="H364" s="81"/>
      <c r="AF364" s="87"/>
    </row>
    <row r="365" spans="4:32" ht="15.75">
      <c r="D365" s="81"/>
      <c r="E365" s="81"/>
      <c r="F365" s="81"/>
      <c r="G365" s="81"/>
      <c r="H365" s="81"/>
      <c r="AF365" s="87"/>
    </row>
    <row r="366" spans="4:32" ht="15.75">
      <c r="D366" s="81"/>
      <c r="E366" s="81"/>
      <c r="F366" s="81"/>
      <c r="G366" s="81"/>
      <c r="H366" s="81"/>
      <c r="AF366" s="87"/>
    </row>
    <row r="367" spans="4:32" ht="15.75">
      <c r="D367" s="81"/>
      <c r="E367" s="81"/>
      <c r="F367" s="81"/>
      <c r="G367" s="81"/>
      <c r="H367" s="81"/>
      <c r="AF367" s="87"/>
    </row>
    <row r="368" spans="4:32" ht="15.75">
      <c r="D368" s="81"/>
      <c r="E368" s="81"/>
      <c r="F368" s="81"/>
      <c r="G368" s="81"/>
      <c r="H368" s="81"/>
      <c r="AF368" s="87"/>
    </row>
    <row r="369" spans="4:32" ht="15.75">
      <c r="D369" s="81"/>
      <c r="E369" s="81"/>
      <c r="F369" s="81"/>
      <c r="G369" s="81"/>
      <c r="H369" s="81"/>
      <c r="AF369" s="87"/>
    </row>
    <row r="370" spans="4:32" ht="15.75">
      <c r="D370" s="81"/>
      <c r="E370" s="81"/>
      <c r="F370" s="81"/>
      <c r="G370" s="81"/>
      <c r="H370" s="81"/>
      <c r="AF370" s="87"/>
    </row>
    <row r="371" spans="4:32" ht="15.75">
      <c r="D371" s="81"/>
      <c r="E371" s="81"/>
      <c r="F371" s="81"/>
      <c r="G371" s="81"/>
      <c r="H371" s="81"/>
      <c r="AF371" s="87"/>
    </row>
    <row r="372" spans="4:32" ht="15.75">
      <c r="D372" s="81"/>
      <c r="E372" s="81"/>
      <c r="F372" s="81"/>
      <c r="G372" s="81"/>
      <c r="H372" s="81"/>
      <c r="AF372" s="87"/>
    </row>
    <row r="373" spans="4:32" ht="15.75">
      <c r="D373" s="81"/>
      <c r="E373" s="81"/>
      <c r="F373" s="81"/>
      <c r="G373" s="81"/>
      <c r="H373" s="81"/>
      <c r="AF373" s="87"/>
    </row>
    <row r="374" spans="4:32" ht="15.75">
      <c r="D374" s="81"/>
      <c r="E374" s="81"/>
      <c r="F374" s="81"/>
      <c r="G374" s="81"/>
      <c r="H374" s="81"/>
      <c r="AF374" s="87"/>
    </row>
    <row r="375" spans="4:32" ht="15.75">
      <c r="D375" s="81"/>
      <c r="E375" s="81"/>
      <c r="F375" s="81"/>
      <c r="G375" s="81"/>
      <c r="H375" s="81"/>
      <c r="AF375" s="87"/>
    </row>
    <row r="376" spans="4:32" ht="15.75">
      <c r="D376" s="81"/>
      <c r="E376" s="81"/>
      <c r="F376" s="81"/>
      <c r="G376" s="81"/>
      <c r="H376" s="81"/>
      <c r="AF376" s="87"/>
    </row>
    <row r="377" spans="4:32" ht="15.75">
      <c r="D377" s="81"/>
      <c r="E377" s="81"/>
      <c r="F377" s="81"/>
      <c r="G377" s="81"/>
      <c r="H377" s="81"/>
      <c r="AF377" s="87"/>
    </row>
    <row r="378" spans="4:32" ht="15.75">
      <c r="D378" s="81"/>
      <c r="E378" s="81"/>
      <c r="F378" s="81"/>
      <c r="G378" s="81"/>
      <c r="H378" s="81"/>
      <c r="AF378" s="87"/>
    </row>
    <row r="379" spans="4:32" ht="15.75">
      <c r="D379" s="81"/>
      <c r="E379" s="81"/>
      <c r="F379" s="81"/>
      <c r="G379" s="81"/>
      <c r="H379" s="81"/>
      <c r="AF379" s="87"/>
    </row>
    <row r="380" spans="4:32" ht="15.75">
      <c r="D380" s="81"/>
      <c r="E380" s="81"/>
      <c r="F380" s="81"/>
      <c r="G380" s="81"/>
      <c r="H380" s="81"/>
      <c r="AF380" s="87"/>
    </row>
    <row r="381" spans="4:32" ht="15.75">
      <c r="D381" s="81"/>
      <c r="E381" s="81"/>
      <c r="F381" s="81"/>
      <c r="G381" s="81"/>
      <c r="H381" s="81"/>
      <c r="AF381" s="87"/>
    </row>
    <row r="382" spans="4:32" ht="15.75">
      <c r="D382" s="81"/>
      <c r="E382" s="81"/>
      <c r="F382" s="81"/>
      <c r="G382" s="81"/>
      <c r="H382" s="81"/>
      <c r="AF382" s="87"/>
    </row>
    <row r="383" spans="4:32" ht="15.75">
      <c r="D383" s="81"/>
      <c r="E383" s="81"/>
      <c r="F383" s="81"/>
      <c r="G383" s="81"/>
      <c r="H383" s="81"/>
      <c r="AF383" s="87"/>
    </row>
    <row r="384" spans="4:32" ht="15.75">
      <c r="D384" s="81"/>
      <c r="E384" s="81"/>
      <c r="F384" s="81"/>
      <c r="G384" s="81"/>
      <c r="H384" s="81"/>
      <c r="AF384" s="87"/>
    </row>
    <row r="385" spans="4:32" ht="15.75">
      <c r="D385" s="81"/>
      <c r="E385" s="81"/>
      <c r="F385" s="81"/>
      <c r="G385" s="81"/>
      <c r="H385" s="81"/>
      <c r="AF385" s="87"/>
    </row>
    <row r="386" spans="4:32" ht="15.75">
      <c r="D386" s="81"/>
      <c r="E386" s="81"/>
      <c r="F386" s="81"/>
      <c r="G386" s="81"/>
      <c r="H386" s="81"/>
      <c r="AF386" s="87"/>
    </row>
    <row r="387" spans="4:32" ht="15.75">
      <c r="D387" s="81"/>
      <c r="E387" s="81"/>
      <c r="F387" s="81"/>
      <c r="G387" s="81"/>
      <c r="H387" s="81"/>
      <c r="AF387" s="87"/>
    </row>
    <row r="388" spans="4:32" ht="15.75">
      <c r="D388" s="81"/>
      <c r="E388" s="81"/>
      <c r="F388" s="81"/>
      <c r="G388" s="81"/>
      <c r="H388" s="81"/>
      <c r="AF388" s="87"/>
    </row>
    <row r="389" spans="4:32" ht="15.75">
      <c r="D389" s="81"/>
      <c r="E389" s="81"/>
      <c r="F389" s="81"/>
      <c r="G389" s="81"/>
      <c r="H389" s="81"/>
      <c r="AF389" s="87"/>
    </row>
    <row r="390" spans="4:32" ht="15.75">
      <c r="D390" s="81"/>
      <c r="E390" s="81"/>
      <c r="F390" s="81"/>
      <c r="G390" s="81"/>
      <c r="H390" s="81"/>
      <c r="AF390" s="87"/>
    </row>
    <row r="391" spans="4:32" ht="15.75">
      <c r="D391" s="81"/>
      <c r="E391" s="81"/>
      <c r="F391" s="81"/>
      <c r="G391" s="81"/>
      <c r="H391" s="81"/>
      <c r="AF391" s="87"/>
    </row>
    <row r="392" spans="4:32" ht="15.75">
      <c r="D392" s="81"/>
      <c r="E392" s="81"/>
      <c r="F392" s="81"/>
      <c r="G392" s="81"/>
      <c r="H392" s="81"/>
      <c r="AF392" s="87"/>
    </row>
    <row r="393" spans="4:32" ht="15.75">
      <c r="D393" s="81"/>
      <c r="E393" s="81"/>
      <c r="F393" s="81"/>
      <c r="G393" s="81"/>
      <c r="H393" s="81"/>
      <c r="AF393" s="87"/>
    </row>
    <row r="394" spans="4:32" ht="15.75">
      <c r="D394" s="81"/>
      <c r="E394" s="81"/>
      <c r="F394" s="81"/>
      <c r="G394" s="81"/>
      <c r="H394" s="81"/>
      <c r="AF394" s="87"/>
    </row>
    <row r="395" spans="4:32" ht="15.75">
      <c r="D395" s="81"/>
      <c r="E395" s="81"/>
      <c r="F395" s="81"/>
      <c r="G395" s="81"/>
      <c r="H395" s="81"/>
      <c r="AF395" s="87"/>
    </row>
    <row r="396" spans="4:32" ht="15.75">
      <c r="D396" s="81"/>
      <c r="E396" s="81"/>
      <c r="F396" s="81"/>
      <c r="G396" s="81"/>
      <c r="H396" s="81"/>
      <c r="AF396" s="87"/>
    </row>
    <row r="397" spans="4:32" ht="15.75">
      <c r="D397" s="81"/>
      <c r="E397" s="81"/>
      <c r="F397" s="81"/>
      <c r="G397" s="81"/>
      <c r="H397" s="81"/>
      <c r="AF397" s="87"/>
    </row>
    <row r="398" spans="4:32" ht="15.75">
      <c r="D398" s="81"/>
      <c r="E398" s="81"/>
      <c r="F398" s="81"/>
      <c r="G398" s="81"/>
      <c r="H398" s="81"/>
      <c r="AF398" s="87"/>
    </row>
    <row r="399" spans="4:32" ht="15.75">
      <c r="D399" s="81"/>
      <c r="E399" s="81"/>
      <c r="F399" s="81"/>
      <c r="G399" s="81"/>
      <c r="H399" s="81"/>
      <c r="AF399" s="87"/>
    </row>
    <row r="400" spans="4:32" ht="15.75">
      <c r="D400" s="81"/>
      <c r="E400" s="81"/>
      <c r="F400" s="81"/>
      <c r="G400" s="81"/>
      <c r="H400" s="81"/>
      <c r="AF400" s="87"/>
    </row>
    <row r="401" spans="4:32" ht="15.75">
      <c r="D401" s="81"/>
      <c r="E401" s="81"/>
      <c r="F401" s="81"/>
      <c r="G401" s="81"/>
      <c r="H401" s="81"/>
      <c r="AF401" s="87"/>
    </row>
    <row r="402" spans="4:32" ht="15.75">
      <c r="D402" s="81"/>
      <c r="E402" s="81"/>
      <c r="F402" s="81"/>
      <c r="G402" s="81"/>
      <c r="H402" s="81"/>
      <c r="AF402" s="87"/>
    </row>
    <row r="403" spans="4:32" ht="15.75">
      <c r="D403" s="81"/>
      <c r="E403" s="81"/>
      <c r="F403" s="81"/>
      <c r="G403" s="81"/>
      <c r="H403" s="81"/>
      <c r="AF403" s="87"/>
    </row>
    <row r="404" spans="4:32" ht="15.75">
      <c r="D404" s="81"/>
      <c r="E404" s="81"/>
      <c r="F404" s="81"/>
      <c r="G404" s="81"/>
      <c r="H404" s="81"/>
      <c r="AF404" s="87"/>
    </row>
    <row r="405" spans="4:32" ht="15.75">
      <c r="D405" s="81"/>
      <c r="E405" s="81"/>
      <c r="F405" s="81"/>
      <c r="G405" s="81"/>
      <c r="H405" s="81"/>
      <c r="AF405" s="87"/>
    </row>
    <row r="406" spans="4:32" ht="15.75">
      <c r="D406" s="81"/>
      <c r="E406" s="81"/>
      <c r="F406" s="81"/>
      <c r="G406" s="81"/>
      <c r="H406" s="81"/>
      <c r="AF406" s="87"/>
    </row>
    <row r="407" spans="4:32" ht="15.75">
      <c r="D407" s="81"/>
      <c r="E407" s="81"/>
      <c r="F407" s="81"/>
      <c r="G407" s="81"/>
      <c r="H407" s="81"/>
      <c r="AF407" s="87"/>
    </row>
    <row r="408" spans="4:32" ht="15.75">
      <c r="D408" s="81"/>
      <c r="E408" s="81"/>
      <c r="F408" s="81"/>
      <c r="G408" s="81"/>
      <c r="H408" s="81"/>
      <c r="AF408" s="87"/>
    </row>
    <row r="409" spans="4:32" ht="15.75">
      <c r="D409" s="81"/>
      <c r="E409" s="81"/>
      <c r="F409" s="81"/>
      <c r="G409" s="81"/>
      <c r="H409" s="81"/>
      <c r="AF409" s="87"/>
    </row>
    <row r="410" spans="4:32" ht="15.75">
      <c r="D410" s="81"/>
      <c r="E410" s="81"/>
      <c r="F410" s="81"/>
      <c r="G410" s="81"/>
      <c r="H410" s="81"/>
      <c r="AF410" s="87"/>
    </row>
    <row r="411" spans="4:32" ht="15.75">
      <c r="D411" s="81"/>
      <c r="E411" s="81"/>
      <c r="F411" s="81"/>
      <c r="G411" s="81"/>
      <c r="H411" s="81"/>
      <c r="AF411" s="87"/>
    </row>
    <row r="412" spans="4:32" ht="15.75">
      <c r="D412" s="81"/>
      <c r="E412" s="81"/>
      <c r="F412" s="81"/>
      <c r="G412" s="81"/>
      <c r="H412" s="81"/>
      <c r="AF412" s="87"/>
    </row>
    <row r="413" spans="4:32" ht="15.75">
      <c r="D413" s="81"/>
      <c r="E413" s="81"/>
      <c r="F413" s="81"/>
      <c r="G413" s="81"/>
      <c r="H413" s="81"/>
      <c r="AF413" s="87"/>
    </row>
    <row r="414" spans="4:32" ht="15.75">
      <c r="D414" s="81"/>
      <c r="E414" s="81"/>
      <c r="F414" s="81"/>
      <c r="G414" s="81"/>
      <c r="H414" s="81"/>
      <c r="AF414" s="87"/>
    </row>
    <row r="415" spans="4:32" ht="15.75">
      <c r="D415" s="81"/>
      <c r="E415" s="81"/>
      <c r="F415" s="81"/>
      <c r="G415" s="81"/>
      <c r="H415" s="81"/>
      <c r="AF415" s="87"/>
    </row>
    <row r="416" spans="4:32" ht="15.75">
      <c r="D416" s="81"/>
      <c r="E416" s="81"/>
      <c r="F416" s="81"/>
      <c r="G416" s="81"/>
      <c r="H416" s="81"/>
      <c r="AF416" s="87"/>
    </row>
    <row r="417" spans="4:32" ht="15.75">
      <c r="D417" s="81"/>
      <c r="E417" s="81"/>
      <c r="F417" s="81"/>
      <c r="G417" s="81"/>
      <c r="H417" s="81"/>
      <c r="AF417" s="87"/>
    </row>
    <row r="418" spans="4:32" ht="15.75">
      <c r="D418" s="81"/>
      <c r="E418" s="81"/>
      <c r="F418" s="81"/>
      <c r="G418" s="81"/>
      <c r="H418" s="81"/>
      <c r="AF418" s="87"/>
    </row>
    <row r="419" spans="4:32" ht="15.75">
      <c r="D419" s="81"/>
      <c r="E419" s="81"/>
      <c r="F419" s="81"/>
      <c r="G419" s="81"/>
      <c r="H419" s="81"/>
      <c r="AF419" s="87"/>
    </row>
    <row r="420" spans="4:32" ht="15.75">
      <c r="D420" s="81"/>
      <c r="E420" s="81"/>
      <c r="F420" s="81"/>
      <c r="G420" s="81"/>
      <c r="H420" s="81"/>
      <c r="AF420" s="87"/>
    </row>
    <row r="421" spans="4:32" ht="15.75">
      <c r="D421" s="81"/>
      <c r="E421" s="81"/>
      <c r="F421" s="81"/>
      <c r="G421" s="81"/>
      <c r="H421" s="81"/>
      <c r="AF421" s="87"/>
    </row>
    <row r="422" spans="4:32" ht="15.75">
      <c r="D422" s="81"/>
      <c r="E422" s="81"/>
      <c r="F422" s="81"/>
      <c r="G422" s="81"/>
      <c r="H422" s="81"/>
      <c r="AF422" s="87"/>
    </row>
    <row r="423" spans="4:32" ht="15.75">
      <c r="D423" s="81"/>
      <c r="E423" s="81"/>
      <c r="F423" s="81"/>
      <c r="G423" s="81"/>
      <c r="H423" s="81"/>
      <c r="AF423" s="87"/>
    </row>
    <row r="424" spans="4:32" ht="15.75">
      <c r="D424" s="81"/>
      <c r="E424" s="81"/>
      <c r="F424" s="81"/>
      <c r="G424" s="81"/>
      <c r="H424" s="81"/>
      <c r="AF424" s="87"/>
    </row>
    <row r="425" spans="4:32" ht="15.75">
      <c r="D425" s="81"/>
      <c r="E425" s="81"/>
      <c r="F425" s="81"/>
      <c r="G425" s="81"/>
      <c r="H425" s="81"/>
      <c r="AF425" s="87"/>
    </row>
    <row r="426" spans="4:32" ht="15.75">
      <c r="D426" s="81"/>
      <c r="E426" s="81"/>
      <c r="F426" s="81"/>
      <c r="G426" s="81"/>
      <c r="H426" s="81"/>
      <c r="AF426" s="87"/>
    </row>
    <row r="427" spans="4:32" ht="15.75">
      <c r="D427" s="81"/>
      <c r="E427" s="81"/>
      <c r="F427" s="81"/>
      <c r="G427" s="81"/>
      <c r="H427" s="81"/>
      <c r="AF427" s="87"/>
    </row>
    <row r="428" spans="4:32" ht="15.75">
      <c r="D428" s="81"/>
      <c r="E428" s="81"/>
      <c r="F428" s="81"/>
      <c r="G428" s="81"/>
      <c r="H428" s="81"/>
      <c r="AF428" s="87"/>
    </row>
    <row r="429" spans="4:32" ht="15.75">
      <c r="D429" s="81"/>
      <c r="E429" s="81"/>
      <c r="F429" s="81"/>
      <c r="G429" s="81"/>
      <c r="H429" s="81"/>
      <c r="AF429" s="87"/>
    </row>
    <row r="430" spans="4:32" ht="15.75">
      <c r="D430" s="81"/>
      <c r="E430" s="81"/>
      <c r="F430" s="81"/>
      <c r="G430" s="81"/>
      <c r="H430" s="81"/>
      <c r="AF430" s="87"/>
    </row>
    <row r="431" spans="4:32" ht="15.75">
      <c r="D431" s="81"/>
      <c r="E431" s="81"/>
      <c r="F431" s="81"/>
      <c r="G431" s="81"/>
      <c r="H431" s="81"/>
      <c r="AF431" s="87"/>
    </row>
    <row r="432" spans="4:32" ht="15.75">
      <c r="D432" s="81"/>
      <c r="E432" s="81"/>
      <c r="F432" s="81"/>
      <c r="G432" s="81"/>
      <c r="H432" s="81"/>
      <c r="AF432" s="87"/>
    </row>
    <row r="433" spans="4:32" ht="15.75">
      <c r="D433" s="81"/>
      <c r="E433" s="81"/>
      <c r="F433" s="81"/>
      <c r="G433" s="81"/>
      <c r="H433" s="81"/>
      <c r="AF433" s="87"/>
    </row>
    <row r="434" spans="4:32" ht="15.75">
      <c r="D434" s="81"/>
      <c r="E434" s="81"/>
      <c r="F434" s="81"/>
      <c r="G434" s="81"/>
      <c r="H434" s="81"/>
      <c r="AF434" s="87"/>
    </row>
    <row r="435" spans="4:32" ht="15.75">
      <c r="D435" s="81"/>
      <c r="E435" s="81"/>
      <c r="F435" s="81"/>
      <c r="G435" s="81"/>
      <c r="H435" s="81"/>
      <c r="AF435" s="87"/>
    </row>
    <row r="436" spans="4:32" ht="15.75">
      <c r="D436" s="81"/>
      <c r="E436" s="81"/>
      <c r="F436" s="81"/>
      <c r="G436" s="81"/>
      <c r="H436" s="81"/>
      <c r="AF436" s="87"/>
    </row>
    <row r="437" spans="4:32" ht="15.75">
      <c r="D437" s="81"/>
      <c r="E437" s="81"/>
      <c r="F437" s="81"/>
      <c r="G437" s="81"/>
      <c r="H437" s="81"/>
      <c r="AF437" s="87"/>
    </row>
    <row r="438" spans="4:32" ht="15.75">
      <c r="D438" s="81"/>
      <c r="E438" s="81"/>
      <c r="F438" s="81"/>
      <c r="G438" s="81"/>
      <c r="H438" s="81"/>
      <c r="AF438" s="87"/>
    </row>
    <row r="439" spans="4:32" ht="15.75">
      <c r="D439" s="81"/>
      <c r="E439" s="81"/>
      <c r="F439" s="81"/>
      <c r="G439" s="81"/>
      <c r="H439" s="81"/>
      <c r="AF439" s="87"/>
    </row>
    <row r="440" spans="4:32" ht="15.75">
      <c r="D440" s="81"/>
      <c r="E440" s="81"/>
      <c r="F440" s="81"/>
      <c r="G440" s="81"/>
      <c r="H440" s="81"/>
      <c r="AF440" s="87"/>
    </row>
    <row r="441" spans="4:32" ht="15.75">
      <c r="D441" s="81"/>
      <c r="E441" s="81"/>
      <c r="F441" s="81"/>
      <c r="G441" s="81"/>
      <c r="H441" s="81"/>
      <c r="AF441" s="87"/>
    </row>
    <row r="442" spans="4:32" ht="15.75">
      <c r="D442" s="81"/>
      <c r="E442" s="81"/>
      <c r="F442" s="81"/>
      <c r="G442" s="81"/>
      <c r="H442" s="81"/>
      <c r="AF442" s="87"/>
    </row>
    <row r="443" spans="4:32" ht="15.75">
      <c r="D443" s="81"/>
      <c r="E443" s="81"/>
      <c r="F443" s="81"/>
      <c r="G443" s="81"/>
      <c r="H443" s="81"/>
      <c r="AF443" s="87"/>
    </row>
    <row r="444" spans="4:32" ht="15.75">
      <c r="D444" s="81"/>
      <c r="E444" s="81"/>
      <c r="F444" s="81"/>
      <c r="G444" s="81"/>
      <c r="H444" s="81"/>
      <c r="AF444" s="87"/>
    </row>
    <row r="445" spans="4:32" ht="15.75">
      <c r="D445" s="81"/>
      <c r="E445" s="81"/>
      <c r="F445" s="81"/>
      <c r="G445" s="81"/>
      <c r="H445" s="81"/>
      <c r="AF445" s="87"/>
    </row>
    <row r="446" spans="4:32" ht="15.75">
      <c r="D446" s="81"/>
      <c r="E446" s="81"/>
      <c r="F446" s="81"/>
      <c r="G446" s="81"/>
      <c r="H446" s="81"/>
      <c r="AF446" s="87"/>
    </row>
    <row r="447" spans="4:32" ht="15.75">
      <c r="D447" s="81"/>
      <c r="E447" s="81"/>
      <c r="F447" s="81"/>
      <c r="G447" s="81"/>
      <c r="H447" s="81"/>
      <c r="AF447" s="87"/>
    </row>
    <row r="448" spans="4:32" ht="15.75">
      <c r="D448" s="81"/>
      <c r="E448" s="81"/>
      <c r="F448" s="81"/>
      <c r="G448" s="81"/>
      <c r="H448" s="81"/>
      <c r="AF448" s="87"/>
    </row>
    <row r="449" spans="4:32" ht="15.75">
      <c r="D449" s="81"/>
      <c r="E449" s="81"/>
      <c r="F449" s="81"/>
      <c r="G449" s="81"/>
      <c r="H449" s="81"/>
      <c r="AF449" s="87"/>
    </row>
    <row r="450" spans="4:32" ht="15.75">
      <c r="D450" s="81"/>
      <c r="E450" s="81"/>
      <c r="F450" s="81"/>
      <c r="G450" s="81"/>
      <c r="H450" s="81"/>
      <c r="AF450" s="87"/>
    </row>
    <row r="451" spans="4:32" ht="15.75">
      <c r="D451" s="81"/>
      <c r="E451" s="81"/>
      <c r="F451" s="81"/>
      <c r="G451" s="81"/>
      <c r="H451" s="81"/>
      <c r="AF451" s="87"/>
    </row>
    <row r="452" spans="4:32" ht="15.75">
      <c r="D452" s="81"/>
      <c r="E452" s="81"/>
      <c r="F452" s="81"/>
      <c r="G452" s="81"/>
      <c r="H452" s="81"/>
      <c r="AF452" s="87"/>
    </row>
    <row r="453" spans="4:32" ht="15.75">
      <c r="D453" s="81"/>
      <c r="E453" s="81"/>
      <c r="F453" s="81"/>
      <c r="G453" s="81"/>
      <c r="H453" s="81"/>
      <c r="AF453" s="87"/>
    </row>
    <row r="454" spans="4:32" ht="15.75">
      <c r="D454" s="81"/>
      <c r="E454" s="81"/>
      <c r="F454" s="81"/>
      <c r="G454" s="81"/>
      <c r="H454" s="81"/>
      <c r="AF454" s="87"/>
    </row>
    <row r="455" spans="4:32" ht="15.75">
      <c r="D455" s="81"/>
      <c r="E455" s="81"/>
      <c r="F455" s="81"/>
      <c r="G455" s="81"/>
      <c r="H455" s="81"/>
      <c r="AF455" s="87"/>
    </row>
    <row r="456" spans="4:32" ht="15.75">
      <c r="D456" s="81"/>
      <c r="E456" s="81"/>
      <c r="F456" s="81"/>
      <c r="G456" s="81"/>
      <c r="H456" s="81"/>
      <c r="AF456" s="87"/>
    </row>
    <row r="457" spans="4:32" ht="15.75">
      <c r="D457" s="81"/>
      <c r="E457" s="81"/>
      <c r="F457" s="81"/>
      <c r="G457" s="81"/>
      <c r="H457" s="81"/>
      <c r="AF457" s="87"/>
    </row>
    <row r="458" spans="4:32" ht="15.75">
      <c r="D458" s="81"/>
      <c r="E458" s="81"/>
      <c r="F458" s="81"/>
      <c r="G458" s="81"/>
      <c r="H458" s="81"/>
      <c r="AF458" s="87"/>
    </row>
    <row r="459" spans="4:32" ht="15.75">
      <c r="D459" s="81"/>
      <c r="E459" s="81"/>
      <c r="F459" s="81"/>
      <c r="G459" s="81"/>
      <c r="H459" s="81"/>
      <c r="AF459" s="87"/>
    </row>
    <row r="460" spans="4:32" ht="15.75">
      <c r="D460" s="81"/>
      <c r="E460" s="81"/>
      <c r="F460" s="81"/>
      <c r="G460" s="81"/>
      <c r="H460" s="81"/>
      <c r="AF460" s="87"/>
    </row>
    <row r="461" spans="4:32" ht="15.75">
      <c r="D461" s="81"/>
      <c r="E461" s="81"/>
      <c r="F461" s="81"/>
      <c r="G461" s="81"/>
      <c r="H461" s="81"/>
      <c r="AF461" s="87"/>
    </row>
    <row r="462" spans="4:32" ht="15.75">
      <c r="D462" s="81"/>
      <c r="E462" s="81"/>
      <c r="F462" s="81"/>
      <c r="G462" s="81"/>
      <c r="H462" s="81"/>
      <c r="AF462" s="87"/>
    </row>
    <row r="463" spans="4:32" ht="15.75">
      <c r="D463" s="81"/>
      <c r="E463" s="81"/>
      <c r="F463" s="81"/>
      <c r="G463" s="81"/>
      <c r="H463" s="81"/>
      <c r="AF463" s="87"/>
    </row>
    <row r="464" spans="4:32" ht="15.75">
      <c r="D464" s="81"/>
      <c r="E464" s="81"/>
      <c r="F464" s="81"/>
      <c r="G464" s="81"/>
      <c r="H464" s="81"/>
      <c r="AF464" s="87"/>
    </row>
    <row r="465" spans="4:32" ht="15.75">
      <c r="D465" s="81"/>
      <c r="E465" s="81"/>
      <c r="F465" s="81"/>
      <c r="G465" s="81"/>
      <c r="H465" s="81"/>
      <c r="AF465" s="87"/>
    </row>
    <row r="466" spans="4:32" ht="15.75">
      <c r="D466" s="81"/>
      <c r="E466" s="81"/>
      <c r="F466" s="81"/>
      <c r="G466" s="81"/>
      <c r="H466" s="81"/>
      <c r="AF466" s="87"/>
    </row>
    <row r="467" spans="4:32" ht="15.75">
      <c r="D467" s="81"/>
      <c r="E467" s="81"/>
      <c r="F467" s="81"/>
      <c r="G467" s="81"/>
      <c r="H467" s="81"/>
      <c r="AF467" s="87"/>
    </row>
    <row r="468" spans="4:32" ht="15.75">
      <c r="D468" s="81"/>
      <c r="E468" s="81"/>
      <c r="F468" s="81"/>
      <c r="G468" s="81"/>
      <c r="H468" s="81"/>
      <c r="AF468" s="87"/>
    </row>
    <row r="469" spans="4:32" ht="15.75">
      <c r="D469" s="81"/>
      <c r="E469" s="81"/>
      <c r="F469" s="81"/>
      <c r="G469" s="81"/>
      <c r="H469" s="81"/>
      <c r="AF469" s="87"/>
    </row>
    <row r="470" spans="4:32" ht="15.75">
      <c r="D470" s="81"/>
      <c r="E470" s="81"/>
      <c r="F470" s="81"/>
      <c r="G470" s="81"/>
      <c r="H470" s="81"/>
      <c r="AF470" s="87"/>
    </row>
    <row r="471" spans="4:32" ht="15.75">
      <c r="D471" s="81"/>
      <c r="E471" s="81"/>
      <c r="F471" s="81"/>
      <c r="G471" s="81"/>
      <c r="H471" s="81"/>
      <c r="AF471" s="87"/>
    </row>
    <row r="472" spans="4:32" ht="15.75">
      <c r="D472" s="81"/>
      <c r="E472" s="81"/>
      <c r="F472" s="81"/>
      <c r="G472" s="81"/>
      <c r="H472" s="81"/>
      <c r="AF472" s="87"/>
    </row>
    <row r="473" spans="4:32" ht="15.75">
      <c r="D473" s="81"/>
      <c r="E473" s="81"/>
      <c r="F473" s="81"/>
      <c r="G473" s="81"/>
      <c r="H473" s="81"/>
      <c r="AF473" s="87"/>
    </row>
    <row r="474" spans="4:32" ht="15.75">
      <c r="D474" s="81"/>
      <c r="E474" s="81"/>
      <c r="F474" s="81"/>
      <c r="G474" s="81"/>
      <c r="H474" s="81"/>
      <c r="AF474" s="87"/>
    </row>
    <row r="475" spans="4:32" ht="15.75">
      <c r="D475" s="81"/>
      <c r="E475" s="81"/>
      <c r="F475" s="81"/>
      <c r="G475" s="81"/>
      <c r="H475" s="81"/>
      <c r="AF475" s="87"/>
    </row>
    <row r="476" spans="4:32" ht="15.75">
      <c r="D476" s="81"/>
      <c r="E476" s="81"/>
      <c r="F476" s="81"/>
      <c r="G476" s="81"/>
      <c r="H476" s="81"/>
      <c r="AF476" s="87"/>
    </row>
    <row r="477" spans="4:32" ht="15.75">
      <c r="D477" s="81"/>
      <c r="E477" s="81"/>
      <c r="F477" s="81"/>
      <c r="G477" s="81"/>
      <c r="H477" s="81"/>
      <c r="AF477" s="87"/>
    </row>
    <row r="478" spans="4:32" ht="15.75">
      <c r="D478" s="81"/>
      <c r="E478" s="81"/>
      <c r="F478" s="81"/>
      <c r="G478" s="81"/>
      <c r="H478" s="81"/>
      <c r="AF478" s="87"/>
    </row>
    <row r="479" spans="4:32" ht="15.75">
      <c r="D479" s="81"/>
      <c r="E479" s="81"/>
      <c r="F479" s="81"/>
      <c r="G479" s="81"/>
      <c r="H479" s="81"/>
      <c r="AF479" s="87"/>
    </row>
    <row r="480" spans="4:32" ht="15.75">
      <c r="D480" s="81"/>
      <c r="E480" s="81"/>
      <c r="F480" s="81"/>
      <c r="G480" s="81"/>
      <c r="H480" s="81"/>
      <c r="AF480" s="87"/>
    </row>
    <row r="481" spans="4:32" ht="15.75">
      <c r="D481" s="81"/>
      <c r="E481" s="81"/>
      <c r="F481" s="81"/>
      <c r="G481" s="81"/>
      <c r="H481" s="81"/>
      <c r="AF481" s="87"/>
    </row>
    <row r="482" spans="4:32" ht="15.75">
      <c r="D482" s="81"/>
      <c r="E482" s="81"/>
      <c r="F482" s="81"/>
      <c r="G482" s="81"/>
      <c r="H482" s="81"/>
      <c r="AF482" s="87"/>
    </row>
    <row r="483" spans="4:32" ht="15.75">
      <c r="D483" s="81"/>
      <c r="E483" s="81"/>
      <c r="F483" s="81"/>
      <c r="G483" s="81"/>
      <c r="H483" s="81"/>
      <c r="AF483" s="87"/>
    </row>
    <row r="484" spans="4:32" ht="15.75">
      <c r="D484" s="81"/>
      <c r="E484" s="81"/>
      <c r="F484" s="81"/>
      <c r="G484" s="81"/>
      <c r="H484" s="81"/>
      <c r="AF484" s="87"/>
    </row>
    <row r="485" spans="4:32" ht="15.75">
      <c r="D485" s="81"/>
      <c r="E485" s="81"/>
      <c r="F485" s="81"/>
      <c r="G485" s="81"/>
      <c r="H485" s="81"/>
      <c r="AF485" s="87"/>
    </row>
    <row r="486" spans="4:32" ht="15.75">
      <c r="D486" s="81"/>
      <c r="E486" s="81"/>
      <c r="F486" s="81"/>
      <c r="G486" s="81"/>
      <c r="H486" s="81"/>
      <c r="AF486" s="87"/>
    </row>
    <row r="487" spans="4:32" ht="15.75">
      <c r="D487" s="81"/>
      <c r="E487" s="81"/>
      <c r="F487" s="81"/>
      <c r="G487" s="81"/>
      <c r="H487" s="81"/>
      <c r="AF487" s="87"/>
    </row>
    <row r="488" spans="4:32" ht="15.75">
      <c r="D488" s="81"/>
      <c r="E488" s="81"/>
      <c r="F488" s="81"/>
      <c r="G488" s="81"/>
      <c r="H488" s="81"/>
      <c r="AF488" s="87"/>
    </row>
    <row r="489" spans="4:32" ht="15.75">
      <c r="D489" s="81"/>
      <c r="E489" s="81"/>
      <c r="F489" s="81"/>
      <c r="G489" s="81"/>
      <c r="H489" s="81"/>
      <c r="AF489" s="87"/>
    </row>
    <row r="490" spans="4:32" ht="15.75">
      <c r="D490" s="81"/>
      <c r="E490" s="81"/>
      <c r="F490" s="81"/>
      <c r="G490" s="81"/>
      <c r="H490" s="81"/>
      <c r="AF490" s="87"/>
    </row>
    <row r="491" spans="4:32" ht="15.75">
      <c r="D491" s="81"/>
      <c r="E491" s="81"/>
      <c r="F491" s="81"/>
      <c r="G491" s="81"/>
      <c r="H491" s="81"/>
      <c r="AF491" s="87"/>
    </row>
    <row r="492" spans="4:32" ht="15.75">
      <c r="D492" s="81"/>
      <c r="E492" s="81"/>
      <c r="F492" s="81"/>
      <c r="G492" s="81"/>
      <c r="H492" s="81"/>
      <c r="AF492" s="87"/>
    </row>
    <row r="493" spans="4:32" ht="15.75">
      <c r="D493" s="81"/>
      <c r="E493" s="81"/>
      <c r="F493" s="81"/>
      <c r="G493" s="81"/>
      <c r="H493" s="81"/>
      <c r="AF493" s="87"/>
    </row>
    <row r="494" spans="4:32" ht="15.75">
      <c r="D494" s="81"/>
      <c r="E494" s="81"/>
      <c r="F494" s="81"/>
      <c r="G494" s="81"/>
      <c r="H494" s="81"/>
      <c r="AF494" s="87"/>
    </row>
    <row r="495" spans="4:32" ht="15.75">
      <c r="D495" s="81"/>
      <c r="E495" s="81"/>
      <c r="F495" s="81"/>
      <c r="G495" s="81"/>
      <c r="H495" s="81"/>
      <c r="AF495" s="87"/>
    </row>
    <row r="496" spans="4:32" ht="15.75">
      <c r="D496" s="81"/>
      <c r="E496" s="81"/>
      <c r="F496" s="81"/>
      <c r="G496" s="81"/>
      <c r="H496" s="81"/>
      <c r="AF496" s="87"/>
    </row>
    <row r="497" spans="4:32" ht="15.75">
      <c r="D497" s="81"/>
      <c r="E497" s="81"/>
      <c r="F497" s="81"/>
      <c r="G497" s="81"/>
      <c r="H497" s="81"/>
      <c r="AF497" s="87"/>
    </row>
    <row r="498" spans="4:32" ht="15.75">
      <c r="D498" s="81"/>
      <c r="E498" s="81"/>
      <c r="F498" s="81"/>
      <c r="G498" s="81"/>
      <c r="H498" s="81"/>
      <c r="AF498" s="87"/>
    </row>
    <row r="499" spans="4:32" ht="15.75">
      <c r="D499" s="81"/>
      <c r="E499" s="81"/>
      <c r="F499" s="81"/>
      <c r="G499" s="81"/>
      <c r="H499" s="81"/>
      <c r="AF499" s="87"/>
    </row>
    <row r="500" spans="4:32" ht="15.75">
      <c r="D500" s="81"/>
      <c r="E500" s="81"/>
      <c r="F500" s="81"/>
      <c r="G500" s="81"/>
      <c r="H500" s="81"/>
      <c r="AF500" s="87"/>
    </row>
    <row r="501" spans="4:32" ht="15.75">
      <c r="D501" s="81"/>
      <c r="E501" s="81"/>
      <c r="F501" s="81"/>
      <c r="G501" s="81"/>
      <c r="H501" s="81"/>
      <c r="AF501" s="87"/>
    </row>
    <row r="502" spans="4:32" ht="15.75">
      <c r="D502" s="81"/>
      <c r="E502" s="81"/>
      <c r="F502" s="81"/>
      <c r="G502" s="81"/>
      <c r="H502" s="81"/>
      <c r="AF502" s="87"/>
    </row>
    <row r="503" spans="4:32" ht="15.75">
      <c r="D503" s="81"/>
      <c r="E503" s="81"/>
      <c r="F503" s="81"/>
      <c r="G503" s="81"/>
      <c r="H503" s="81"/>
      <c r="AF503" s="87"/>
    </row>
    <row r="504" spans="4:32" ht="15.75">
      <c r="D504" s="81"/>
      <c r="E504" s="81"/>
      <c r="F504" s="81"/>
      <c r="G504" s="81"/>
      <c r="H504" s="81"/>
      <c r="AF504" s="87"/>
    </row>
    <row r="505" spans="4:32" ht="15.75">
      <c r="D505" s="81"/>
      <c r="E505" s="81"/>
      <c r="F505" s="81"/>
      <c r="G505" s="81"/>
      <c r="H505" s="81"/>
      <c r="AF505" s="87"/>
    </row>
    <row r="506" spans="4:32" ht="15.75">
      <c r="D506" s="81"/>
      <c r="E506" s="81"/>
      <c r="F506" s="81"/>
      <c r="G506" s="81"/>
      <c r="H506" s="81"/>
      <c r="AF506" s="87"/>
    </row>
    <row r="507" spans="4:32" ht="15.75">
      <c r="D507" s="81"/>
      <c r="E507" s="81"/>
      <c r="F507" s="81"/>
      <c r="G507" s="81"/>
      <c r="H507" s="81"/>
      <c r="AF507" s="87"/>
    </row>
    <row r="508" spans="4:32" ht="15.75">
      <c r="D508" s="81"/>
      <c r="E508" s="81"/>
      <c r="F508" s="81"/>
      <c r="G508" s="81"/>
      <c r="H508" s="81"/>
      <c r="AF508" s="87"/>
    </row>
    <row r="509" spans="4:32" ht="15.75">
      <c r="D509" s="81"/>
      <c r="E509" s="81"/>
      <c r="F509" s="81"/>
      <c r="G509" s="81"/>
      <c r="H509" s="81"/>
      <c r="AF509" s="87"/>
    </row>
    <row r="510" spans="4:32" ht="15.75">
      <c r="D510" s="81"/>
      <c r="E510" s="81"/>
      <c r="F510" s="81"/>
      <c r="G510" s="81"/>
      <c r="H510" s="81"/>
      <c r="AF510" s="87"/>
    </row>
    <row r="511" spans="4:32" ht="15.75">
      <c r="D511" s="81"/>
      <c r="E511" s="81"/>
      <c r="F511" s="81"/>
      <c r="G511" s="81"/>
      <c r="H511" s="81"/>
      <c r="AF511" s="87"/>
    </row>
    <row r="512" spans="4:32" ht="15.75">
      <c r="D512" s="81"/>
      <c r="E512" s="81"/>
      <c r="F512" s="81"/>
      <c r="G512" s="81"/>
      <c r="H512" s="81"/>
      <c r="AF512" s="87"/>
    </row>
    <row r="513" spans="4:32" ht="15.75">
      <c r="D513" s="81"/>
      <c r="E513" s="81"/>
      <c r="F513" s="81"/>
      <c r="G513" s="81"/>
      <c r="H513" s="81"/>
      <c r="AF513" s="87"/>
    </row>
    <row r="514" spans="4:32" ht="15.75">
      <c r="D514" s="81"/>
      <c r="E514" s="81"/>
      <c r="F514" s="81"/>
      <c r="G514" s="81"/>
      <c r="H514" s="81"/>
      <c r="AF514" s="87"/>
    </row>
    <row r="515" spans="4:32" ht="15.75">
      <c r="D515" s="81"/>
      <c r="E515" s="81"/>
      <c r="F515" s="81"/>
      <c r="G515" s="81"/>
      <c r="H515" s="81"/>
      <c r="AF515" s="87"/>
    </row>
    <row r="516" spans="4:32" ht="15.75">
      <c r="D516" s="81"/>
      <c r="E516" s="81"/>
      <c r="F516" s="81"/>
      <c r="G516" s="81"/>
      <c r="H516" s="81"/>
      <c r="AF516" s="87"/>
    </row>
    <row r="517" spans="4:32" ht="15.75">
      <c r="D517" s="81"/>
      <c r="E517" s="81"/>
      <c r="F517" s="81"/>
      <c r="G517" s="81"/>
      <c r="H517" s="81"/>
      <c r="AF517" s="87"/>
    </row>
    <row r="518" spans="4:32" ht="15.75">
      <c r="D518" s="81"/>
      <c r="E518" s="81"/>
      <c r="F518" s="81"/>
      <c r="G518" s="81"/>
      <c r="H518" s="81"/>
      <c r="AF518" s="87"/>
    </row>
    <row r="519" spans="4:32" ht="15.75">
      <c r="D519" s="81"/>
      <c r="E519" s="81"/>
      <c r="F519" s="81"/>
      <c r="G519" s="81"/>
      <c r="H519" s="81"/>
      <c r="AF519" s="87"/>
    </row>
    <row r="520" spans="4:32" ht="15.75">
      <c r="D520" s="81"/>
      <c r="E520" s="81"/>
      <c r="F520" s="81"/>
      <c r="G520" s="81"/>
      <c r="H520" s="81"/>
      <c r="AF520" s="87"/>
    </row>
    <row r="521" spans="4:32" ht="15.75">
      <c r="D521" s="81"/>
      <c r="E521" s="81"/>
      <c r="F521" s="81"/>
      <c r="G521" s="81"/>
      <c r="H521" s="81"/>
      <c r="AF521" s="87"/>
    </row>
    <row r="522" spans="4:32" ht="15.75">
      <c r="D522" s="81"/>
      <c r="E522" s="81"/>
      <c r="F522" s="81"/>
      <c r="G522" s="81"/>
      <c r="H522" s="81"/>
      <c r="AF522" s="87"/>
    </row>
    <row r="523" spans="4:32" ht="15.75">
      <c r="D523" s="81"/>
      <c r="E523" s="81"/>
      <c r="F523" s="81"/>
      <c r="G523" s="81"/>
      <c r="H523" s="81"/>
      <c r="AF523" s="87"/>
    </row>
    <row r="524" spans="4:32" ht="15.75">
      <c r="D524" s="81"/>
      <c r="E524" s="81"/>
      <c r="F524" s="81"/>
      <c r="G524" s="81"/>
      <c r="H524" s="81"/>
      <c r="AF524" s="87"/>
    </row>
    <row r="525" spans="4:32" ht="15.75">
      <c r="D525" s="81"/>
      <c r="E525" s="81"/>
      <c r="F525" s="81"/>
      <c r="G525" s="81"/>
      <c r="H525" s="81"/>
      <c r="AF525" s="87"/>
    </row>
    <row r="526" spans="4:32" ht="15.75">
      <c r="D526" s="81"/>
      <c r="E526" s="81"/>
      <c r="F526" s="81"/>
      <c r="G526" s="81"/>
      <c r="H526" s="81"/>
      <c r="AF526" s="87"/>
    </row>
    <row r="527" spans="4:32" ht="15.75">
      <c r="D527" s="81"/>
      <c r="E527" s="81"/>
      <c r="F527" s="81"/>
      <c r="G527" s="81"/>
      <c r="H527" s="81"/>
      <c r="AF527" s="87"/>
    </row>
    <row r="528" spans="4:32" ht="15.75">
      <c r="D528" s="81"/>
      <c r="E528" s="81"/>
      <c r="F528" s="81"/>
      <c r="G528" s="81"/>
      <c r="H528" s="81"/>
      <c r="AF528" s="87"/>
    </row>
    <row r="529" spans="4:32" ht="15.75">
      <c r="D529" s="81"/>
      <c r="E529" s="81"/>
      <c r="F529" s="81"/>
      <c r="G529" s="81"/>
      <c r="H529" s="81"/>
      <c r="AF529" s="87"/>
    </row>
    <row r="530" spans="4:32" ht="15.75">
      <c r="D530" s="81"/>
      <c r="E530" s="81"/>
      <c r="F530" s="81"/>
      <c r="G530" s="81"/>
      <c r="H530" s="81"/>
      <c r="AF530" s="87"/>
    </row>
    <row r="531" spans="4:32" ht="15.75">
      <c r="D531" s="81"/>
      <c r="E531" s="81"/>
      <c r="F531" s="81"/>
      <c r="G531" s="81"/>
      <c r="H531" s="81"/>
      <c r="AF531" s="87"/>
    </row>
    <row r="532" spans="4:32" ht="15.75">
      <c r="D532" s="81"/>
      <c r="E532" s="81"/>
      <c r="F532" s="81"/>
      <c r="G532" s="81"/>
      <c r="H532" s="81"/>
      <c r="AF532" s="87"/>
    </row>
    <row r="533" spans="4:32" ht="15.75">
      <c r="D533" s="81"/>
      <c r="E533" s="81"/>
      <c r="F533" s="81"/>
      <c r="G533" s="81"/>
      <c r="H533" s="81"/>
      <c r="AF533" s="87"/>
    </row>
    <row r="534" spans="4:32" ht="15.75">
      <c r="D534" s="81"/>
      <c r="E534" s="81"/>
      <c r="F534" s="81"/>
      <c r="G534" s="81"/>
      <c r="H534" s="81"/>
      <c r="AF534" s="87"/>
    </row>
    <row r="535" spans="4:32" ht="15.75">
      <c r="D535" s="81"/>
      <c r="E535" s="81"/>
      <c r="F535" s="81"/>
      <c r="G535" s="81"/>
      <c r="H535" s="81"/>
      <c r="AF535" s="87"/>
    </row>
    <row r="536" spans="4:32" ht="15.75">
      <c r="D536" s="81"/>
      <c r="E536" s="81"/>
      <c r="F536" s="81"/>
      <c r="G536" s="81"/>
      <c r="H536" s="81"/>
      <c r="AF536" s="87"/>
    </row>
    <row r="537" spans="4:32" ht="15.75">
      <c r="D537" s="81"/>
      <c r="E537" s="81"/>
      <c r="F537" s="81"/>
      <c r="G537" s="81"/>
      <c r="H537" s="81"/>
      <c r="AF537" s="87"/>
    </row>
    <row r="538" spans="4:32" ht="15.75">
      <c r="D538" s="81"/>
      <c r="E538" s="81"/>
      <c r="F538" s="81"/>
      <c r="G538" s="81"/>
      <c r="H538" s="81"/>
      <c r="AF538" s="87"/>
    </row>
    <row r="539" spans="4:32" ht="15.75">
      <c r="D539" s="81"/>
      <c r="E539" s="81"/>
      <c r="F539" s="81"/>
      <c r="G539" s="81"/>
      <c r="H539" s="81"/>
      <c r="AF539" s="87"/>
    </row>
    <row r="540" spans="4:32" ht="15.75">
      <c r="D540" s="81"/>
      <c r="E540" s="81"/>
      <c r="F540" s="81"/>
      <c r="G540" s="81"/>
      <c r="H540" s="81"/>
      <c r="AF540" s="87"/>
    </row>
    <row r="541" spans="4:32" ht="15.75">
      <c r="D541" s="81"/>
      <c r="E541" s="81"/>
      <c r="F541" s="81"/>
      <c r="G541" s="81"/>
      <c r="H541" s="81"/>
      <c r="AF541" s="87"/>
    </row>
    <row r="542" spans="4:32" ht="15.75">
      <c r="D542" s="81"/>
      <c r="E542" s="81"/>
      <c r="F542" s="81"/>
      <c r="G542" s="81"/>
      <c r="H542" s="81"/>
      <c r="AF542" s="87"/>
    </row>
    <row r="543" spans="4:32" ht="15.75">
      <c r="D543" s="81"/>
      <c r="E543" s="81"/>
      <c r="F543" s="81"/>
      <c r="G543" s="81"/>
      <c r="H543" s="81"/>
      <c r="AF543" s="87"/>
    </row>
    <row r="544" spans="4:32" ht="15.75">
      <c r="D544" s="81"/>
      <c r="E544" s="81"/>
      <c r="F544" s="81"/>
      <c r="G544" s="81"/>
      <c r="H544" s="81"/>
      <c r="AF544" s="87"/>
    </row>
    <row r="545" spans="4:32" ht="15.75">
      <c r="D545" s="81"/>
      <c r="E545" s="81"/>
      <c r="F545" s="81"/>
      <c r="G545" s="81"/>
      <c r="H545" s="81"/>
      <c r="AF545" s="87"/>
    </row>
    <row r="546" spans="4:32" ht="15.75">
      <c r="D546" s="81"/>
      <c r="E546" s="81"/>
      <c r="F546" s="81"/>
      <c r="G546" s="81"/>
      <c r="H546" s="81"/>
      <c r="AF546" s="87"/>
    </row>
    <row r="547" spans="4:32" ht="15.75">
      <c r="D547" s="81"/>
      <c r="E547" s="81"/>
      <c r="F547" s="81"/>
      <c r="G547" s="81"/>
      <c r="H547" s="81"/>
      <c r="AF547" s="87"/>
    </row>
    <row r="548" spans="4:32" ht="15.75">
      <c r="D548" s="81"/>
      <c r="E548" s="81"/>
      <c r="F548" s="81"/>
      <c r="G548" s="81"/>
      <c r="H548" s="81"/>
      <c r="AF548" s="87"/>
    </row>
    <row r="549" spans="4:32" ht="15.75">
      <c r="D549" s="81"/>
      <c r="E549" s="81"/>
      <c r="F549" s="81"/>
      <c r="G549" s="81"/>
      <c r="H549" s="81"/>
      <c r="AF549" s="87"/>
    </row>
    <row r="550" spans="4:32" ht="15.75">
      <c r="D550" s="81"/>
      <c r="E550" s="81"/>
      <c r="F550" s="81"/>
      <c r="G550" s="81"/>
      <c r="H550" s="81"/>
      <c r="AF550" s="87"/>
    </row>
    <row r="551" spans="4:32" ht="15.75">
      <c r="D551" s="81"/>
      <c r="E551" s="81"/>
      <c r="F551" s="81"/>
      <c r="G551" s="81"/>
      <c r="H551" s="81"/>
      <c r="AF551" s="87"/>
    </row>
    <row r="552" spans="4:32" ht="15.75">
      <c r="D552" s="81"/>
      <c r="E552" s="81"/>
      <c r="F552" s="81"/>
      <c r="G552" s="81"/>
      <c r="H552" s="81"/>
      <c r="AF552" s="87"/>
    </row>
    <row r="553" spans="4:32" ht="15.75">
      <c r="D553" s="81"/>
      <c r="E553" s="81"/>
      <c r="F553" s="81"/>
      <c r="G553" s="81"/>
      <c r="H553" s="81"/>
      <c r="AF553" s="87"/>
    </row>
    <row r="554" spans="4:32" ht="15.75">
      <c r="D554" s="81"/>
      <c r="E554" s="81"/>
      <c r="F554" s="81"/>
      <c r="G554" s="81"/>
      <c r="H554" s="81"/>
      <c r="AF554" s="87"/>
    </row>
    <row r="555" spans="4:32" ht="15.75">
      <c r="D555" s="81"/>
      <c r="E555" s="81"/>
      <c r="F555" s="81"/>
      <c r="G555" s="81"/>
      <c r="H555" s="81"/>
      <c r="AF555" s="87"/>
    </row>
    <row r="556" spans="4:32" ht="15.75">
      <c r="D556" s="81"/>
      <c r="E556" s="81"/>
      <c r="F556" s="81"/>
      <c r="G556" s="81"/>
      <c r="H556" s="81"/>
      <c r="AF556" s="87"/>
    </row>
    <row r="557" spans="4:32" ht="15.75">
      <c r="D557" s="81"/>
      <c r="E557" s="81"/>
      <c r="F557" s="81"/>
      <c r="G557" s="81"/>
      <c r="H557" s="81"/>
      <c r="AF557" s="87"/>
    </row>
    <row r="558" spans="4:32" ht="15.75">
      <c r="D558" s="81"/>
      <c r="E558" s="81"/>
      <c r="F558" s="81"/>
      <c r="G558" s="81"/>
      <c r="H558" s="81"/>
      <c r="AF558" s="87"/>
    </row>
    <row r="559" spans="4:32" ht="15.75">
      <c r="D559" s="81"/>
      <c r="E559" s="81"/>
      <c r="F559" s="81"/>
      <c r="G559" s="81"/>
      <c r="H559" s="81"/>
      <c r="AF559" s="87"/>
    </row>
    <row r="560" spans="4:32" ht="15.75">
      <c r="D560" s="81"/>
      <c r="E560" s="81"/>
      <c r="F560" s="81"/>
      <c r="G560" s="81"/>
      <c r="H560" s="81"/>
      <c r="AF560" s="87"/>
    </row>
    <row r="561" spans="4:32" ht="15.75">
      <c r="D561" s="81"/>
      <c r="E561" s="81"/>
      <c r="F561" s="81"/>
      <c r="G561" s="81"/>
      <c r="H561" s="81"/>
      <c r="AF561" s="87"/>
    </row>
    <row r="562" spans="4:32" ht="15.75">
      <c r="D562" s="81"/>
      <c r="E562" s="81"/>
      <c r="F562" s="81"/>
      <c r="G562" s="81"/>
      <c r="H562" s="81"/>
      <c r="AF562" s="87"/>
    </row>
    <row r="563" spans="4:32" ht="15.75">
      <c r="D563" s="81"/>
      <c r="E563" s="81"/>
      <c r="F563" s="81"/>
      <c r="G563" s="81"/>
      <c r="H563" s="81"/>
      <c r="AF563" s="87"/>
    </row>
    <row r="564" spans="4:32" ht="15.75">
      <c r="D564" s="81"/>
      <c r="E564" s="81"/>
      <c r="F564" s="81"/>
      <c r="G564" s="81"/>
      <c r="H564" s="81"/>
      <c r="AF564" s="87"/>
    </row>
    <row r="565" spans="4:32" ht="15.75">
      <c r="D565" s="81"/>
      <c r="E565" s="81"/>
      <c r="F565" s="81"/>
      <c r="G565" s="81"/>
      <c r="H565" s="81"/>
      <c r="AF565" s="87"/>
    </row>
    <row r="566" spans="4:32" ht="15.75">
      <c r="D566" s="81"/>
      <c r="E566" s="81"/>
      <c r="F566" s="81"/>
      <c r="G566" s="81"/>
      <c r="H566" s="81"/>
      <c r="AF566" s="87"/>
    </row>
    <row r="567" spans="4:32" ht="15.75">
      <c r="D567" s="81"/>
      <c r="E567" s="81"/>
      <c r="F567" s="81"/>
      <c r="G567" s="81"/>
      <c r="H567" s="81"/>
      <c r="AF567" s="87"/>
    </row>
    <row r="568" spans="4:32" ht="15.75">
      <c r="D568" s="81"/>
      <c r="E568" s="81"/>
      <c r="F568" s="81"/>
      <c r="G568" s="81"/>
      <c r="H568" s="81"/>
      <c r="AF568" s="87"/>
    </row>
    <row r="569" spans="4:32" ht="15.75">
      <c r="D569" s="81"/>
      <c r="E569" s="81"/>
      <c r="F569" s="81"/>
      <c r="G569" s="81"/>
      <c r="H569" s="81"/>
      <c r="AF569" s="87"/>
    </row>
    <row r="570" spans="4:32" ht="15.75">
      <c r="D570" s="81"/>
      <c r="E570" s="81"/>
      <c r="F570" s="81"/>
      <c r="G570" s="81"/>
      <c r="H570" s="81"/>
      <c r="AF570" s="87"/>
    </row>
    <row r="571" spans="4:32" ht="15.75">
      <c r="D571" s="81"/>
      <c r="E571" s="81"/>
      <c r="F571" s="81"/>
      <c r="G571" s="81"/>
      <c r="H571" s="81"/>
      <c r="AF571" s="87"/>
    </row>
    <row r="572" spans="4:32" ht="15.75">
      <c r="D572" s="81"/>
      <c r="E572" s="81"/>
      <c r="F572" s="81"/>
      <c r="G572" s="81"/>
      <c r="H572" s="81"/>
      <c r="AF572" s="87"/>
    </row>
    <row r="573" spans="4:32" ht="15.75">
      <c r="D573" s="81"/>
      <c r="E573" s="81"/>
      <c r="F573" s="81"/>
      <c r="G573" s="81"/>
      <c r="H573" s="81"/>
      <c r="AF573" s="87"/>
    </row>
    <row r="574" spans="4:32" ht="15.75">
      <c r="D574" s="81"/>
      <c r="E574" s="81"/>
      <c r="F574" s="81"/>
      <c r="G574" s="81"/>
      <c r="H574" s="81"/>
      <c r="AF574" s="87"/>
    </row>
    <row r="575" spans="4:32" ht="15.75">
      <c r="D575" s="81"/>
      <c r="E575" s="81"/>
      <c r="F575" s="81"/>
      <c r="G575" s="81"/>
      <c r="H575" s="81"/>
      <c r="AF575" s="87"/>
    </row>
    <row r="576" spans="4:32" ht="15.75">
      <c r="D576" s="81"/>
      <c r="E576" s="81"/>
      <c r="F576" s="81"/>
      <c r="G576" s="81"/>
      <c r="H576" s="81"/>
      <c r="AF576" s="87"/>
    </row>
    <row r="577" spans="4:32" ht="15.75">
      <c r="D577" s="81"/>
      <c r="E577" s="81"/>
      <c r="F577" s="81"/>
      <c r="G577" s="81"/>
      <c r="H577" s="81"/>
      <c r="AF577" s="87"/>
    </row>
    <row r="578" spans="4:32" ht="15.75">
      <c r="D578" s="81"/>
      <c r="E578" s="81"/>
      <c r="F578" s="81"/>
      <c r="G578" s="81"/>
      <c r="H578" s="81"/>
      <c r="AF578" s="87"/>
    </row>
    <row r="579" spans="4:32" ht="15.75">
      <c r="D579" s="81"/>
      <c r="E579" s="81"/>
      <c r="F579" s="81"/>
      <c r="G579" s="81"/>
      <c r="H579" s="81"/>
      <c r="AF579" s="87"/>
    </row>
    <row r="580" spans="4:32" ht="15.75">
      <c r="D580" s="81"/>
      <c r="E580" s="81"/>
      <c r="F580" s="81"/>
      <c r="G580" s="81"/>
      <c r="H580" s="81"/>
      <c r="AF580" s="87"/>
    </row>
    <row r="581" spans="4:32" ht="15.75">
      <c r="D581" s="81"/>
      <c r="E581" s="81"/>
      <c r="F581" s="81"/>
      <c r="G581" s="81"/>
      <c r="H581" s="81"/>
      <c r="AF581" s="87"/>
    </row>
    <row r="582" spans="4:32" ht="15.75">
      <c r="D582" s="81"/>
      <c r="E582" s="81"/>
      <c r="F582" s="81"/>
      <c r="G582" s="81"/>
      <c r="H582" s="81"/>
      <c r="AF582" s="87"/>
    </row>
    <row r="583" spans="4:32" ht="15.75">
      <c r="D583" s="81"/>
      <c r="E583" s="81"/>
      <c r="F583" s="81"/>
      <c r="G583" s="81"/>
      <c r="H583" s="81"/>
      <c r="AF583" s="87"/>
    </row>
    <row r="584" spans="4:32" ht="15.75">
      <c r="D584" s="81"/>
      <c r="E584" s="81"/>
      <c r="F584" s="81"/>
      <c r="G584" s="81"/>
      <c r="H584" s="81"/>
      <c r="AF584" s="87"/>
    </row>
    <row r="585" spans="4:32" ht="15.75">
      <c r="D585" s="81"/>
      <c r="E585" s="81"/>
      <c r="F585" s="81"/>
      <c r="G585" s="81"/>
      <c r="H585" s="81"/>
      <c r="AF585" s="87"/>
    </row>
    <row r="586" spans="4:32" ht="15.75">
      <c r="D586" s="81"/>
      <c r="E586" s="81"/>
      <c r="F586" s="81"/>
      <c r="G586" s="81"/>
      <c r="H586" s="81"/>
      <c r="AF586" s="87"/>
    </row>
    <row r="587" spans="4:32" ht="15.75">
      <c r="D587" s="81"/>
      <c r="E587" s="81"/>
      <c r="F587" s="81"/>
      <c r="G587" s="81"/>
      <c r="H587" s="81"/>
      <c r="AF587" s="87"/>
    </row>
    <row r="588" spans="4:32" ht="15.75">
      <c r="D588" s="81"/>
      <c r="E588" s="81"/>
      <c r="F588" s="81"/>
      <c r="G588" s="81"/>
      <c r="H588" s="81"/>
      <c r="AF588" s="87"/>
    </row>
    <row r="589" spans="4:32" ht="15.75">
      <c r="D589" s="81"/>
      <c r="E589" s="81"/>
      <c r="F589" s="81"/>
      <c r="G589" s="81"/>
      <c r="H589" s="81"/>
      <c r="AF589" s="87"/>
    </row>
    <row r="590" spans="4:32" ht="15.75">
      <c r="D590" s="81"/>
      <c r="E590" s="81"/>
      <c r="F590" s="81"/>
      <c r="G590" s="81"/>
      <c r="H590" s="81"/>
      <c r="AF590" s="87"/>
    </row>
    <row r="591" spans="4:32" ht="15.75">
      <c r="D591" s="81"/>
      <c r="E591" s="81"/>
      <c r="F591" s="81"/>
      <c r="G591" s="81"/>
      <c r="H591" s="81"/>
      <c r="AF591" s="87"/>
    </row>
    <row r="592" spans="4:32" ht="15.75">
      <c r="D592" s="81"/>
      <c r="E592" s="81"/>
      <c r="F592" s="81"/>
      <c r="G592" s="81"/>
      <c r="H592" s="81"/>
      <c r="AF592" s="87"/>
    </row>
    <row r="593" spans="4:32" ht="15.75">
      <c r="D593" s="81"/>
      <c r="E593" s="81"/>
      <c r="F593" s="81"/>
      <c r="G593" s="81"/>
      <c r="H593" s="81"/>
      <c r="AF593" s="87"/>
    </row>
    <row r="594" spans="4:32" ht="15.75">
      <c r="D594" s="81"/>
      <c r="E594" s="81"/>
      <c r="F594" s="81"/>
      <c r="G594" s="81"/>
      <c r="H594" s="81"/>
      <c r="AF594" s="87"/>
    </row>
    <row r="595" spans="4:32" ht="15.75">
      <c r="D595" s="81"/>
      <c r="E595" s="81"/>
      <c r="F595" s="81"/>
      <c r="G595" s="81"/>
      <c r="H595" s="81"/>
      <c r="AF595" s="87"/>
    </row>
    <row r="596" spans="4:32" ht="15.75">
      <c r="D596" s="81"/>
      <c r="E596" s="81"/>
      <c r="F596" s="81"/>
      <c r="G596" s="81"/>
      <c r="H596" s="81"/>
      <c r="AF596" s="87"/>
    </row>
    <row r="597" spans="4:32" ht="15.75">
      <c r="D597" s="81"/>
      <c r="E597" s="81"/>
      <c r="F597" s="81"/>
      <c r="G597" s="81"/>
      <c r="H597" s="81"/>
      <c r="AF597" s="87"/>
    </row>
    <row r="598" spans="4:32" ht="15.75">
      <c r="D598" s="81"/>
      <c r="E598" s="81"/>
      <c r="F598" s="81"/>
      <c r="G598" s="81"/>
      <c r="H598" s="81"/>
      <c r="AF598" s="87"/>
    </row>
    <row r="599" spans="4:32" ht="15.75">
      <c r="D599" s="81"/>
      <c r="E599" s="81"/>
      <c r="F599" s="81"/>
      <c r="G599" s="81"/>
      <c r="H599" s="81"/>
      <c r="AF599" s="87"/>
    </row>
    <row r="600" spans="4:32" ht="15.75">
      <c r="D600" s="81"/>
      <c r="E600" s="81"/>
      <c r="F600" s="81"/>
      <c r="G600" s="81"/>
      <c r="H600" s="81"/>
      <c r="AF600" s="87"/>
    </row>
    <row r="601" spans="4:32" ht="15.75">
      <c r="D601" s="81"/>
      <c r="E601" s="81"/>
      <c r="F601" s="81"/>
      <c r="G601" s="81"/>
      <c r="H601" s="81"/>
      <c r="AF601" s="87"/>
    </row>
    <row r="602" spans="4:32" ht="15.75">
      <c r="D602" s="81"/>
      <c r="E602" s="81"/>
      <c r="F602" s="81"/>
      <c r="G602" s="81"/>
      <c r="H602" s="81"/>
      <c r="AF602" s="87"/>
    </row>
    <row r="603" spans="4:32" ht="15.75">
      <c r="D603" s="81"/>
      <c r="E603" s="81"/>
      <c r="F603" s="81"/>
      <c r="G603" s="81"/>
      <c r="H603" s="81"/>
      <c r="AF603" s="87"/>
    </row>
    <row r="604" spans="4:32" ht="15.75">
      <c r="D604" s="81"/>
      <c r="E604" s="81"/>
      <c r="F604" s="81"/>
      <c r="G604" s="81"/>
      <c r="H604" s="81"/>
      <c r="AF604" s="87"/>
    </row>
    <row r="605" spans="4:32" ht="15.75">
      <c r="D605" s="81"/>
      <c r="E605" s="81"/>
      <c r="F605" s="81"/>
      <c r="G605" s="81"/>
      <c r="H605" s="81"/>
      <c r="AF605" s="87"/>
    </row>
    <row r="606" spans="4:32" ht="15.75">
      <c r="D606" s="81"/>
      <c r="E606" s="81"/>
      <c r="F606" s="81"/>
      <c r="G606" s="81"/>
      <c r="H606" s="81"/>
      <c r="AF606" s="87"/>
    </row>
    <row r="607" spans="4:32" ht="15.75">
      <c r="D607" s="81"/>
      <c r="E607" s="81"/>
      <c r="F607" s="81"/>
      <c r="G607" s="81"/>
      <c r="H607" s="81"/>
      <c r="AF607" s="87"/>
    </row>
    <row r="608" spans="4:32" ht="15.75">
      <c r="D608" s="81"/>
      <c r="E608" s="81"/>
      <c r="F608" s="81"/>
      <c r="G608" s="81"/>
      <c r="H608" s="81"/>
      <c r="AF608" s="87"/>
    </row>
    <row r="609" spans="4:32" ht="15.75">
      <c r="D609" s="81"/>
      <c r="E609" s="81"/>
      <c r="F609" s="81"/>
      <c r="G609" s="81"/>
      <c r="H609" s="81"/>
      <c r="AF609" s="87"/>
    </row>
    <row r="610" spans="4:32" ht="15.75">
      <c r="D610" s="81"/>
      <c r="E610" s="81"/>
      <c r="F610" s="81"/>
      <c r="G610" s="81"/>
      <c r="H610" s="81"/>
      <c r="AF610" s="87"/>
    </row>
    <row r="611" spans="4:32" ht="15.75">
      <c r="D611" s="81"/>
      <c r="E611" s="81"/>
      <c r="F611" s="81"/>
      <c r="G611" s="81"/>
      <c r="H611" s="81"/>
      <c r="AF611" s="87"/>
    </row>
    <row r="612" spans="4:32" ht="15.75">
      <c r="D612" s="81"/>
      <c r="E612" s="81"/>
      <c r="F612" s="81"/>
      <c r="G612" s="81"/>
      <c r="H612" s="81"/>
      <c r="AF612" s="87"/>
    </row>
    <row r="613" spans="4:32" ht="15.75">
      <c r="D613" s="81"/>
      <c r="E613" s="81"/>
      <c r="F613" s="81"/>
      <c r="G613" s="81"/>
      <c r="H613" s="81"/>
      <c r="AF613" s="87"/>
    </row>
    <row r="614" spans="4:32" ht="15.75">
      <c r="D614" s="81"/>
      <c r="E614" s="81"/>
      <c r="F614" s="81"/>
      <c r="G614" s="81"/>
      <c r="H614" s="81"/>
      <c r="AF614" s="87"/>
    </row>
    <row r="615" spans="4:32" ht="15.75">
      <c r="D615" s="81"/>
      <c r="E615" s="81"/>
      <c r="F615" s="81"/>
      <c r="G615" s="81"/>
      <c r="H615" s="81"/>
      <c r="AF615" s="87"/>
    </row>
    <row r="616" spans="4:32" ht="15.75">
      <c r="D616" s="81"/>
      <c r="E616" s="81"/>
      <c r="F616" s="81"/>
      <c r="G616" s="81"/>
      <c r="H616" s="81"/>
      <c r="AF616" s="87"/>
    </row>
    <row r="617" spans="4:32" ht="15.75">
      <c r="D617" s="81"/>
      <c r="E617" s="81"/>
      <c r="F617" s="81"/>
      <c r="G617" s="81"/>
      <c r="H617" s="81"/>
      <c r="AF617" s="87"/>
    </row>
    <row r="618" spans="4:32" ht="15.75">
      <c r="D618" s="81"/>
      <c r="E618" s="81"/>
      <c r="F618" s="81"/>
      <c r="G618" s="81"/>
      <c r="H618" s="81"/>
      <c r="AF618" s="87"/>
    </row>
    <row r="619" spans="4:32" ht="15.75">
      <c r="D619" s="81"/>
      <c r="E619" s="81"/>
      <c r="F619" s="81"/>
      <c r="G619" s="81"/>
      <c r="H619" s="81"/>
      <c r="AF619" s="87"/>
    </row>
    <row r="620" spans="4:32" ht="15.75">
      <c r="D620" s="81"/>
      <c r="E620" s="81"/>
      <c r="F620" s="81"/>
      <c r="G620" s="81"/>
      <c r="H620" s="81"/>
      <c r="AF620" s="87"/>
    </row>
    <row r="621" spans="4:32" ht="15.75">
      <c r="D621" s="81"/>
      <c r="E621" s="81"/>
      <c r="F621" s="81"/>
      <c r="G621" s="81"/>
      <c r="H621" s="81"/>
      <c r="AF621" s="87"/>
    </row>
    <row r="622" spans="4:32" ht="15.75">
      <c r="D622" s="81"/>
      <c r="E622" s="81"/>
      <c r="F622" s="81"/>
      <c r="G622" s="81"/>
      <c r="H622" s="81"/>
      <c r="AF622" s="87"/>
    </row>
    <row r="623" spans="4:32" ht="15.75">
      <c r="D623" s="81"/>
      <c r="E623" s="81"/>
      <c r="F623" s="81"/>
      <c r="G623" s="81"/>
      <c r="H623" s="81"/>
      <c r="AF623" s="87"/>
    </row>
    <row r="624" spans="4:32" ht="15.75">
      <c r="D624" s="81"/>
      <c r="E624" s="81"/>
      <c r="F624" s="81"/>
      <c r="G624" s="81"/>
      <c r="H624" s="81"/>
      <c r="AF624" s="87"/>
    </row>
    <row r="625" spans="4:32" ht="15.75">
      <c r="D625" s="81"/>
      <c r="E625" s="81"/>
      <c r="F625" s="81"/>
      <c r="G625" s="81"/>
      <c r="H625" s="81"/>
      <c r="AF625" s="87"/>
    </row>
    <row r="626" spans="4:32" ht="15.75">
      <c r="D626" s="81"/>
      <c r="E626" s="81"/>
      <c r="F626" s="81"/>
      <c r="G626" s="81"/>
      <c r="H626" s="81"/>
      <c r="AF626" s="87"/>
    </row>
    <row r="627" spans="4:32" ht="15.75">
      <c r="D627" s="81"/>
      <c r="E627" s="81"/>
      <c r="F627" s="81"/>
      <c r="G627" s="81"/>
      <c r="H627" s="81"/>
      <c r="AF627" s="87"/>
    </row>
    <row r="628" spans="4:32" ht="15.75">
      <c r="D628" s="81"/>
      <c r="E628" s="81"/>
      <c r="F628" s="81"/>
      <c r="G628" s="81"/>
      <c r="H628" s="81"/>
      <c r="AF628" s="87"/>
    </row>
    <row r="629" spans="4:32" ht="15.75">
      <c r="D629" s="81"/>
      <c r="E629" s="81"/>
      <c r="F629" s="81"/>
      <c r="G629" s="81"/>
      <c r="H629" s="81"/>
      <c r="AF629" s="87"/>
    </row>
    <row r="630" spans="4:32" ht="15.75">
      <c r="D630" s="81"/>
      <c r="E630" s="81"/>
      <c r="F630" s="81"/>
      <c r="G630" s="81"/>
      <c r="H630" s="81"/>
      <c r="AF630" s="87"/>
    </row>
    <row r="631" spans="4:32" ht="15.75">
      <c r="D631" s="81"/>
      <c r="E631" s="81"/>
      <c r="F631" s="81"/>
      <c r="G631" s="81"/>
      <c r="H631" s="81"/>
      <c r="AF631" s="87"/>
    </row>
    <row r="632" spans="4:32" ht="15.75">
      <c r="D632" s="81"/>
      <c r="E632" s="81"/>
      <c r="F632" s="81"/>
      <c r="G632" s="81"/>
      <c r="H632" s="81"/>
      <c r="AF632" s="87"/>
    </row>
    <row r="633" spans="4:32" ht="15.75">
      <c r="D633" s="81"/>
      <c r="E633" s="81"/>
      <c r="F633" s="81"/>
      <c r="G633" s="81"/>
      <c r="H633" s="81"/>
      <c r="AF633" s="87"/>
    </row>
    <row r="634" spans="4:32" ht="15.75">
      <c r="D634" s="81"/>
      <c r="E634" s="81"/>
      <c r="F634" s="81"/>
      <c r="G634" s="81"/>
      <c r="H634" s="81"/>
      <c r="AF634" s="87"/>
    </row>
    <row r="635" spans="4:32" ht="15.75">
      <c r="D635" s="81"/>
      <c r="E635" s="81"/>
      <c r="F635" s="81"/>
      <c r="G635" s="81"/>
      <c r="H635" s="81"/>
      <c r="AF635" s="87"/>
    </row>
    <row r="636" spans="4:32" ht="15.75">
      <c r="D636" s="81"/>
      <c r="E636" s="81"/>
      <c r="F636" s="81"/>
      <c r="G636" s="81"/>
      <c r="H636" s="81"/>
      <c r="AF636" s="87"/>
    </row>
    <row r="637" spans="4:32" ht="15.75">
      <c r="D637" s="81"/>
      <c r="E637" s="81"/>
      <c r="F637" s="81"/>
      <c r="G637" s="81"/>
      <c r="H637" s="81"/>
      <c r="AF637" s="87"/>
    </row>
    <row r="638" spans="4:32" ht="15.75">
      <c r="D638" s="81"/>
      <c r="E638" s="81"/>
      <c r="F638" s="81"/>
      <c r="G638" s="81"/>
      <c r="H638" s="81"/>
      <c r="AF638" s="87"/>
    </row>
    <row r="639" spans="4:32" ht="15.75">
      <c r="D639" s="81"/>
      <c r="E639" s="81"/>
      <c r="F639" s="81"/>
      <c r="G639" s="81"/>
      <c r="H639" s="81"/>
      <c r="AF639" s="87"/>
    </row>
    <row r="640" spans="4:32" ht="15.75">
      <c r="D640" s="81"/>
      <c r="E640" s="81"/>
      <c r="F640" s="81"/>
      <c r="G640" s="81"/>
      <c r="H640" s="81"/>
      <c r="AF640" s="87"/>
    </row>
    <row r="641" spans="4:32" ht="15.75">
      <c r="D641" s="81"/>
      <c r="E641" s="81"/>
      <c r="F641" s="81"/>
      <c r="G641" s="81"/>
      <c r="H641" s="81"/>
      <c r="AF641" s="87"/>
    </row>
    <row r="642" spans="4:32" ht="15.75">
      <c r="D642" s="81"/>
      <c r="E642" s="81"/>
      <c r="F642" s="81"/>
      <c r="G642" s="81"/>
      <c r="H642" s="81"/>
      <c r="AF642" s="87"/>
    </row>
    <row r="643" spans="4:32" ht="15.75">
      <c r="D643" s="81"/>
      <c r="E643" s="81"/>
      <c r="F643" s="81"/>
      <c r="G643" s="81"/>
      <c r="H643" s="81"/>
      <c r="AF643" s="87"/>
    </row>
    <row r="644" spans="4:32" ht="15.75">
      <c r="D644" s="81"/>
      <c r="E644" s="81"/>
      <c r="F644" s="81"/>
      <c r="G644" s="81"/>
      <c r="H644" s="81"/>
      <c r="AF644" s="87"/>
    </row>
    <row r="645" spans="4:32" ht="15.75">
      <c r="D645" s="81"/>
      <c r="E645" s="81"/>
      <c r="F645" s="81"/>
      <c r="G645" s="81"/>
      <c r="H645" s="81"/>
      <c r="AF645" s="87"/>
    </row>
    <row r="646" spans="4:32" ht="15.75">
      <c r="D646" s="81"/>
      <c r="E646" s="81"/>
      <c r="F646" s="81"/>
      <c r="G646" s="81"/>
      <c r="H646" s="81"/>
      <c r="AF646" s="87"/>
    </row>
    <row r="647" spans="4:32" ht="15.75">
      <c r="D647" s="81"/>
      <c r="E647" s="81"/>
      <c r="F647" s="81"/>
      <c r="G647" s="81"/>
      <c r="H647" s="81"/>
      <c r="AF647" s="87"/>
    </row>
    <row r="648" spans="4:32" ht="15.75">
      <c r="D648" s="81"/>
      <c r="E648" s="81"/>
      <c r="F648" s="81"/>
      <c r="G648" s="81"/>
      <c r="H648" s="81"/>
      <c r="AF648" s="87"/>
    </row>
    <row r="649" spans="4:32" ht="15.75">
      <c r="D649" s="81"/>
      <c r="E649" s="81"/>
      <c r="F649" s="81"/>
      <c r="G649" s="81"/>
      <c r="H649" s="81"/>
      <c r="AF649" s="87"/>
    </row>
    <row r="650" spans="4:32" ht="15.75">
      <c r="D650" s="81"/>
      <c r="E650" s="81"/>
      <c r="F650" s="81"/>
      <c r="G650" s="81"/>
      <c r="H650" s="81"/>
      <c r="AF650" s="87"/>
    </row>
    <row r="651" spans="4:32" ht="15.75">
      <c r="D651" s="81"/>
      <c r="E651" s="81"/>
      <c r="F651" s="81"/>
      <c r="G651" s="81"/>
      <c r="H651" s="81"/>
      <c r="AF651" s="87"/>
    </row>
    <row r="652" spans="4:32" ht="15.75">
      <c r="D652" s="81"/>
      <c r="E652" s="81"/>
      <c r="F652" s="81"/>
      <c r="G652" s="81"/>
      <c r="H652" s="81"/>
      <c r="AF652" s="87"/>
    </row>
    <row r="653" spans="4:32" ht="15.75">
      <c r="D653" s="81"/>
      <c r="E653" s="81"/>
      <c r="F653" s="81"/>
      <c r="G653" s="81"/>
      <c r="H653" s="81"/>
      <c r="AF653" s="87"/>
    </row>
    <row r="654" spans="4:32" ht="15.75">
      <c r="D654" s="81"/>
      <c r="E654" s="81"/>
      <c r="F654" s="81"/>
      <c r="G654" s="81"/>
      <c r="H654" s="81"/>
      <c r="AF654" s="87"/>
    </row>
    <row r="655" spans="4:32" ht="15.75">
      <c r="D655" s="81"/>
      <c r="E655" s="81"/>
      <c r="F655" s="81"/>
      <c r="G655" s="81"/>
      <c r="H655" s="81"/>
      <c r="AF655" s="87"/>
    </row>
    <row r="656" spans="4:32" ht="15.75">
      <c r="D656" s="81"/>
      <c r="E656" s="81"/>
      <c r="F656" s="81"/>
      <c r="G656" s="81"/>
      <c r="H656" s="81"/>
      <c r="AF656" s="87"/>
    </row>
    <row r="657" spans="4:32" ht="15.75">
      <c r="D657" s="81"/>
      <c r="E657" s="81"/>
      <c r="F657" s="81"/>
      <c r="G657" s="81"/>
      <c r="H657" s="81"/>
      <c r="AF657" s="87"/>
    </row>
    <row r="658" spans="4:32" ht="15.75">
      <c r="D658" s="81"/>
      <c r="E658" s="81"/>
      <c r="F658" s="81"/>
      <c r="G658" s="81"/>
      <c r="H658" s="81"/>
      <c r="AF658" s="87"/>
    </row>
    <row r="659" spans="4:32" ht="15.75">
      <c r="D659" s="81"/>
      <c r="E659" s="81"/>
      <c r="F659" s="81"/>
      <c r="G659" s="81"/>
      <c r="H659" s="81"/>
      <c r="AF659" s="87"/>
    </row>
    <row r="660" spans="4:32" ht="15.75">
      <c r="D660" s="81"/>
      <c r="E660" s="81"/>
      <c r="F660" s="81"/>
      <c r="G660" s="81"/>
      <c r="H660" s="81"/>
      <c r="AF660" s="87"/>
    </row>
    <row r="661" spans="4:32" ht="15.75">
      <c r="D661" s="81"/>
      <c r="E661" s="81"/>
      <c r="F661" s="81"/>
      <c r="G661" s="81"/>
      <c r="H661" s="81"/>
      <c r="AF661" s="87"/>
    </row>
    <row r="662" spans="4:32" ht="15.75">
      <c r="D662" s="81"/>
      <c r="E662" s="81"/>
      <c r="F662" s="81"/>
      <c r="G662" s="81"/>
      <c r="H662" s="81"/>
      <c r="AF662" s="87"/>
    </row>
    <row r="663" spans="4:32" ht="15.75">
      <c r="D663" s="81"/>
      <c r="E663" s="81"/>
      <c r="F663" s="81"/>
      <c r="G663" s="81"/>
      <c r="H663" s="81"/>
      <c r="AF663" s="87"/>
    </row>
    <row r="664" spans="4:32" ht="15.75">
      <c r="D664" s="81"/>
      <c r="E664" s="81"/>
      <c r="F664" s="81"/>
      <c r="G664" s="81"/>
      <c r="H664" s="81"/>
      <c r="AF664" s="87"/>
    </row>
    <row r="665" spans="4:32" ht="15.75">
      <c r="D665" s="81"/>
      <c r="E665" s="81"/>
      <c r="F665" s="81"/>
      <c r="G665" s="81"/>
      <c r="H665" s="81"/>
      <c r="AF665" s="87"/>
    </row>
    <row r="666" spans="4:32" ht="15.75">
      <c r="D666" s="81"/>
      <c r="E666" s="81"/>
      <c r="F666" s="81"/>
      <c r="G666" s="81"/>
      <c r="H666" s="81"/>
      <c r="AF666" s="87"/>
    </row>
    <row r="667" spans="4:32" ht="15.75">
      <c r="D667" s="81"/>
      <c r="E667" s="81"/>
      <c r="F667" s="81"/>
      <c r="G667" s="81"/>
      <c r="H667" s="81"/>
      <c r="AF667" s="87"/>
    </row>
    <row r="668" spans="4:32" ht="15.75">
      <c r="D668" s="81"/>
      <c r="E668" s="81"/>
      <c r="F668" s="81"/>
      <c r="G668" s="81"/>
      <c r="H668" s="81"/>
      <c r="AF668" s="87"/>
    </row>
    <row r="669" spans="4:32" ht="15.75">
      <c r="D669" s="81"/>
      <c r="E669" s="81"/>
      <c r="F669" s="81"/>
      <c r="G669" s="81"/>
      <c r="H669" s="81"/>
      <c r="AF669" s="87"/>
    </row>
    <row r="670" spans="4:32" ht="15.75">
      <c r="D670" s="81"/>
      <c r="E670" s="81"/>
      <c r="F670" s="81"/>
      <c r="G670" s="81"/>
      <c r="H670" s="81"/>
      <c r="AF670" s="87"/>
    </row>
    <row r="671" spans="4:32" ht="15.75">
      <c r="D671" s="81"/>
      <c r="E671" s="81"/>
      <c r="F671" s="81"/>
      <c r="G671" s="81"/>
      <c r="H671" s="81"/>
      <c r="AF671" s="87"/>
    </row>
    <row r="672" spans="4:32" ht="15.75">
      <c r="D672" s="81"/>
      <c r="E672" s="81"/>
      <c r="F672" s="81"/>
      <c r="G672" s="81"/>
      <c r="H672" s="81"/>
      <c r="AF672" s="87"/>
    </row>
    <row r="673" spans="4:32" ht="15.75">
      <c r="D673" s="81"/>
      <c r="E673" s="81"/>
      <c r="F673" s="81"/>
      <c r="G673" s="81"/>
      <c r="H673" s="81"/>
      <c r="AF673" s="87"/>
    </row>
    <row r="674" spans="4:32" ht="15.75">
      <c r="D674" s="81"/>
      <c r="E674" s="81"/>
      <c r="F674" s="81"/>
      <c r="G674" s="81"/>
      <c r="H674" s="81"/>
      <c r="AF674" s="87"/>
    </row>
    <row r="675" spans="4:32" ht="15.75">
      <c r="D675" s="81"/>
      <c r="E675" s="81"/>
      <c r="F675" s="81"/>
      <c r="G675" s="81"/>
      <c r="H675" s="81"/>
      <c r="AF675" s="87"/>
    </row>
    <row r="676" spans="4:32" ht="15.75">
      <c r="D676" s="81"/>
      <c r="E676" s="81"/>
      <c r="F676" s="81"/>
      <c r="G676" s="81"/>
      <c r="H676" s="81"/>
      <c r="AF676" s="87"/>
    </row>
    <row r="677" spans="4:32" ht="15.75">
      <c r="D677" s="81"/>
      <c r="E677" s="81"/>
      <c r="F677" s="81"/>
      <c r="G677" s="81"/>
      <c r="H677" s="81"/>
      <c r="AF677" s="87"/>
    </row>
    <row r="678" spans="4:32" ht="15.75">
      <c r="D678" s="81"/>
      <c r="E678" s="81"/>
      <c r="F678" s="81"/>
      <c r="G678" s="81"/>
      <c r="H678" s="81"/>
      <c r="AF678" s="87"/>
    </row>
    <row r="679" spans="4:32" ht="15.75">
      <c r="D679" s="81"/>
      <c r="E679" s="81"/>
      <c r="F679" s="81"/>
      <c r="G679" s="81"/>
      <c r="H679" s="81"/>
      <c r="AF679" s="87"/>
    </row>
    <row r="680" spans="4:32" ht="15.75">
      <c r="D680" s="81"/>
      <c r="E680" s="81"/>
      <c r="F680" s="81"/>
      <c r="G680" s="81"/>
      <c r="H680" s="81"/>
      <c r="AF680" s="87"/>
    </row>
    <row r="681" spans="4:32" ht="15.75">
      <c r="D681" s="81"/>
      <c r="E681" s="81"/>
      <c r="F681" s="81"/>
      <c r="G681" s="81"/>
      <c r="H681" s="81"/>
      <c r="AF681" s="87"/>
    </row>
    <row r="682" spans="4:32" ht="15.75">
      <c r="D682" s="81"/>
      <c r="E682" s="81"/>
      <c r="F682" s="81"/>
      <c r="G682" s="81"/>
      <c r="H682" s="81"/>
      <c r="AF682" s="87"/>
    </row>
    <row r="683" spans="4:32" ht="15.75">
      <c r="D683" s="81"/>
      <c r="E683" s="81"/>
      <c r="F683" s="81"/>
      <c r="G683" s="81"/>
      <c r="H683" s="81"/>
      <c r="AF683" s="87"/>
    </row>
    <row r="684" spans="4:32" ht="15.75">
      <c r="D684" s="81"/>
      <c r="E684" s="81"/>
      <c r="F684" s="81"/>
      <c r="G684" s="81"/>
      <c r="H684" s="81"/>
      <c r="AF684" s="87"/>
    </row>
    <row r="685" spans="4:32" ht="15.75">
      <c r="D685" s="81"/>
      <c r="E685" s="81"/>
      <c r="F685" s="81"/>
      <c r="G685" s="81"/>
      <c r="H685" s="81"/>
      <c r="AF685" s="87"/>
    </row>
    <row r="686" spans="4:32" ht="15.75">
      <c r="D686" s="81"/>
      <c r="E686" s="81"/>
      <c r="F686" s="81"/>
      <c r="G686" s="81"/>
      <c r="H686" s="81"/>
      <c r="AF686" s="87"/>
    </row>
    <row r="687" spans="4:32" ht="15.75">
      <c r="D687" s="81"/>
      <c r="E687" s="81"/>
      <c r="F687" s="81"/>
      <c r="G687" s="81"/>
      <c r="H687" s="81"/>
      <c r="AF687" s="87"/>
    </row>
    <row r="688" spans="4:32" ht="15.75">
      <c r="D688" s="81"/>
      <c r="E688" s="81"/>
      <c r="F688" s="81"/>
      <c r="G688" s="81"/>
      <c r="H688" s="81"/>
      <c r="AF688" s="87"/>
    </row>
    <row r="689" spans="4:32" ht="15.75">
      <c r="D689" s="81"/>
      <c r="E689" s="81"/>
      <c r="F689" s="81"/>
      <c r="G689" s="81"/>
      <c r="H689" s="81"/>
      <c r="AF689" s="87"/>
    </row>
    <row r="690" spans="4:32" ht="15.75">
      <c r="D690" s="81"/>
      <c r="E690" s="81"/>
      <c r="F690" s="81"/>
      <c r="G690" s="81"/>
      <c r="H690" s="81"/>
      <c r="AF690" s="87"/>
    </row>
    <row r="691" spans="4:32" ht="15.75">
      <c r="D691" s="81"/>
      <c r="E691" s="81"/>
      <c r="F691" s="81"/>
      <c r="G691" s="81"/>
      <c r="H691" s="81"/>
      <c r="AF691" s="87"/>
    </row>
    <row r="692" spans="4:32" ht="15.75">
      <c r="D692" s="81"/>
      <c r="E692" s="81"/>
      <c r="F692" s="81"/>
      <c r="G692" s="81"/>
      <c r="H692" s="81"/>
      <c r="AF692" s="87"/>
    </row>
    <row r="693" spans="4:32" ht="15.75">
      <c r="D693" s="81"/>
      <c r="E693" s="81"/>
      <c r="F693" s="81"/>
      <c r="G693" s="81"/>
      <c r="H693" s="81"/>
      <c r="AF693" s="87"/>
    </row>
    <row r="694" spans="4:32" ht="15.75">
      <c r="D694" s="81"/>
      <c r="E694" s="81"/>
      <c r="F694" s="81"/>
      <c r="G694" s="81"/>
      <c r="H694" s="81"/>
      <c r="AF694" s="87"/>
    </row>
    <row r="695" spans="4:32" ht="15.75">
      <c r="D695" s="81"/>
      <c r="E695" s="81"/>
      <c r="F695" s="81"/>
      <c r="G695" s="81"/>
      <c r="H695" s="81"/>
      <c r="AF695" s="87"/>
    </row>
    <row r="696" spans="4:32" ht="15.75">
      <c r="D696" s="81"/>
      <c r="E696" s="81"/>
      <c r="F696" s="81"/>
      <c r="G696" s="81"/>
      <c r="H696" s="81"/>
      <c r="AF696" s="87"/>
    </row>
    <row r="697" spans="4:32" ht="15.75">
      <c r="D697" s="81"/>
      <c r="E697" s="81"/>
      <c r="F697" s="81"/>
      <c r="G697" s="81"/>
      <c r="H697" s="81"/>
      <c r="AF697" s="87"/>
    </row>
    <row r="698" spans="4:32" ht="15.75">
      <c r="D698" s="81"/>
      <c r="E698" s="81"/>
      <c r="F698" s="81"/>
      <c r="G698" s="81"/>
      <c r="H698" s="81"/>
      <c r="AF698" s="87"/>
    </row>
    <row r="699" spans="4:32" ht="15.75">
      <c r="D699" s="81"/>
      <c r="E699" s="81"/>
      <c r="F699" s="81"/>
      <c r="G699" s="81"/>
      <c r="H699" s="81"/>
      <c r="AF699" s="87"/>
    </row>
    <row r="700" spans="4:32" ht="15.75">
      <c r="D700" s="81"/>
      <c r="E700" s="81"/>
      <c r="F700" s="81"/>
      <c r="G700" s="81"/>
      <c r="H700" s="81"/>
      <c r="AF700" s="87"/>
    </row>
    <row r="701" spans="4:32" ht="15.75">
      <c r="D701" s="81"/>
      <c r="E701" s="81"/>
      <c r="F701" s="81"/>
      <c r="G701" s="81"/>
      <c r="H701" s="81"/>
      <c r="AF701" s="87"/>
    </row>
    <row r="702" spans="4:32" ht="15.75">
      <c r="D702" s="81"/>
      <c r="E702" s="81"/>
      <c r="F702" s="81"/>
      <c r="G702" s="81"/>
      <c r="H702" s="81"/>
      <c r="AF702" s="87"/>
    </row>
    <row r="703" spans="4:32" ht="15.75">
      <c r="D703" s="81"/>
      <c r="E703" s="81"/>
      <c r="F703" s="81"/>
      <c r="G703" s="81"/>
      <c r="H703" s="81"/>
      <c r="AF703" s="87"/>
    </row>
    <row r="704" spans="4:32" ht="15.75">
      <c r="D704" s="81"/>
      <c r="E704" s="81"/>
      <c r="F704" s="81"/>
      <c r="G704" s="81"/>
      <c r="H704" s="81"/>
      <c r="AF704" s="87"/>
    </row>
    <row r="705" spans="4:32" ht="15.75">
      <c r="D705" s="81"/>
      <c r="E705" s="81"/>
      <c r="F705" s="81"/>
      <c r="G705" s="81"/>
      <c r="H705" s="81"/>
      <c r="AF705" s="87"/>
    </row>
    <row r="706" spans="4:32" ht="15.75">
      <c r="D706" s="81"/>
      <c r="E706" s="81"/>
      <c r="F706" s="81"/>
      <c r="G706" s="81"/>
      <c r="H706" s="81"/>
      <c r="AF706" s="87"/>
    </row>
    <row r="707" spans="4:32" ht="15.75">
      <c r="D707" s="81"/>
      <c r="E707" s="81"/>
      <c r="F707" s="81"/>
      <c r="G707" s="81"/>
      <c r="H707" s="81"/>
      <c r="AF707" s="87"/>
    </row>
    <row r="708" spans="4:32" ht="15.75">
      <c r="D708" s="81"/>
      <c r="E708" s="81"/>
      <c r="F708" s="81"/>
      <c r="G708" s="81"/>
      <c r="H708" s="81"/>
      <c r="AF708" s="87"/>
    </row>
    <row r="709" spans="4:32" ht="15.75">
      <c r="D709" s="81"/>
      <c r="E709" s="81"/>
      <c r="F709" s="81"/>
      <c r="G709" s="81"/>
      <c r="H709" s="81"/>
      <c r="AF709" s="87"/>
    </row>
    <row r="710" spans="4:32" ht="15.75">
      <c r="D710" s="81"/>
      <c r="E710" s="81"/>
      <c r="F710" s="81"/>
      <c r="G710" s="81"/>
      <c r="H710" s="81"/>
      <c r="AF710" s="87"/>
    </row>
    <row r="711" spans="4:32" ht="15.75">
      <c r="D711" s="81"/>
      <c r="E711" s="81"/>
      <c r="F711" s="81"/>
      <c r="G711" s="81"/>
      <c r="H711" s="81"/>
      <c r="AF711" s="87"/>
    </row>
    <row r="712" spans="4:32" ht="15.75">
      <c r="D712" s="81"/>
      <c r="E712" s="81"/>
      <c r="F712" s="81"/>
      <c r="G712" s="81"/>
      <c r="H712" s="81"/>
      <c r="AF712" s="87"/>
    </row>
    <row r="713" spans="4:32" ht="15.75">
      <c r="D713" s="81"/>
      <c r="E713" s="81"/>
      <c r="F713" s="81"/>
      <c r="G713" s="81"/>
      <c r="H713" s="81"/>
      <c r="AF713" s="87"/>
    </row>
    <row r="714" spans="4:32" ht="15.75">
      <c r="D714" s="81"/>
      <c r="E714" s="81"/>
      <c r="F714" s="81"/>
      <c r="G714" s="81"/>
      <c r="H714" s="81"/>
      <c r="AF714" s="87"/>
    </row>
    <row r="715" spans="4:32" ht="15.75">
      <c r="D715" s="81"/>
      <c r="E715" s="81"/>
      <c r="F715" s="81"/>
      <c r="G715" s="81"/>
      <c r="H715" s="81"/>
      <c r="AF715" s="87"/>
    </row>
    <row r="716" spans="4:32" ht="15.75">
      <c r="D716" s="81"/>
      <c r="E716" s="81"/>
      <c r="F716" s="81"/>
      <c r="G716" s="81"/>
      <c r="H716" s="81"/>
      <c r="AF716" s="87"/>
    </row>
    <row r="717" spans="4:32" ht="15.75">
      <c r="D717" s="81"/>
      <c r="E717" s="81"/>
      <c r="F717" s="81"/>
      <c r="G717" s="81"/>
      <c r="H717" s="81"/>
      <c r="AF717" s="87"/>
    </row>
    <row r="718" spans="4:32" ht="15.75">
      <c r="D718" s="81"/>
      <c r="E718" s="81"/>
      <c r="F718" s="81"/>
      <c r="G718" s="81"/>
      <c r="H718" s="81"/>
      <c r="AF718" s="87"/>
    </row>
    <row r="719" spans="4:32" ht="15.75">
      <c r="D719" s="81"/>
      <c r="E719" s="81"/>
      <c r="F719" s="81"/>
      <c r="G719" s="81"/>
      <c r="H719" s="81"/>
      <c r="AF719" s="87"/>
    </row>
    <row r="720" spans="4:32" ht="15.75">
      <c r="D720" s="81"/>
      <c r="E720" s="81"/>
      <c r="F720" s="81"/>
      <c r="G720" s="81"/>
      <c r="H720" s="81"/>
      <c r="AF720" s="87"/>
    </row>
    <row r="721" spans="4:32" ht="15.75">
      <c r="D721" s="81"/>
      <c r="E721" s="81"/>
      <c r="F721" s="81"/>
      <c r="G721" s="81"/>
      <c r="H721" s="81"/>
      <c r="AF721" s="87"/>
    </row>
    <row r="722" spans="4:32" ht="15.75">
      <c r="D722" s="81"/>
      <c r="E722" s="81"/>
      <c r="F722" s="81"/>
      <c r="G722" s="81"/>
      <c r="H722" s="81"/>
      <c r="AF722" s="87"/>
    </row>
    <row r="723" spans="4:32" ht="15.75">
      <c r="D723" s="81"/>
      <c r="E723" s="81"/>
      <c r="F723" s="81"/>
      <c r="G723" s="81"/>
      <c r="H723" s="81"/>
      <c r="AF723" s="87"/>
    </row>
    <row r="724" spans="4:32" ht="15.75">
      <c r="D724" s="81"/>
      <c r="E724" s="81"/>
      <c r="F724" s="81"/>
      <c r="G724" s="81"/>
      <c r="H724" s="81"/>
      <c r="AF724" s="87"/>
    </row>
    <row r="725" spans="4:32" ht="15.75">
      <c r="D725" s="81"/>
      <c r="E725" s="81"/>
      <c r="F725" s="81"/>
      <c r="G725" s="81"/>
      <c r="H725" s="81"/>
      <c r="AF725" s="87"/>
    </row>
    <row r="726" spans="4:32" ht="15.75">
      <c r="D726" s="81"/>
      <c r="E726" s="81"/>
      <c r="F726" s="81"/>
      <c r="G726" s="81"/>
      <c r="H726" s="81"/>
      <c r="AF726" s="87"/>
    </row>
    <row r="727" spans="4:32" ht="15.75">
      <c r="D727" s="81"/>
      <c r="E727" s="81"/>
      <c r="F727" s="81"/>
      <c r="G727" s="81"/>
      <c r="H727" s="81"/>
      <c r="AF727" s="87"/>
    </row>
    <row r="728" spans="4:32" ht="15.75">
      <c r="D728" s="81"/>
      <c r="E728" s="81"/>
      <c r="F728" s="81"/>
      <c r="G728" s="81"/>
      <c r="H728" s="81"/>
      <c r="AF728" s="87"/>
    </row>
    <row r="729" spans="4:32" ht="15.75">
      <c r="D729" s="81"/>
      <c r="E729" s="81"/>
      <c r="F729" s="81"/>
      <c r="G729" s="81"/>
      <c r="H729" s="81"/>
      <c r="AF729" s="87"/>
    </row>
    <row r="730" spans="4:32" ht="15.75">
      <c r="D730" s="81"/>
      <c r="E730" s="81"/>
      <c r="F730" s="81"/>
      <c r="G730" s="81"/>
      <c r="H730" s="81"/>
      <c r="AF730" s="87"/>
    </row>
    <row r="731" spans="4:32" ht="15.75">
      <c r="D731" s="81"/>
      <c r="E731" s="81"/>
      <c r="F731" s="81"/>
      <c r="G731" s="81"/>
      <c r="H731" s="81"/>
      <c r="AF731" s="87"/>
    </row>
    <row r="732" spans="4:32" ht="15.75">
      <c r="D732" s="81"/>
      <c r="E732" s="81"/>
      <c r="F732" s="81"/>
      <c r="G732" s="81"/>
      <c r="H732" s="81"/>
      <c r="AF732" s="87"/>
    </row>
    <row r="733" spans="4:32" ht="15.75">
      <c r="D733" s="81"/>
      <c r="E733" s="81"/>
      <c r="F733" s="81"/>
      <c r="G733" s="81"/>
      <c r="H733" s="81"/>
      <c r="AF733" s="87"/>
    </row>
    <row r="734" spans="4:32" ht="15.75">
      <c r="D734" s="81"/>
      <c r="E734" s="81"/>
      <c r="F734" s="81"/>
      <c r="G734" s="81"/>
      <c r="H734" s="81"/>
      <c r="AF734" s="87"/>
    </row>
    <row r="735" spans="4:32" ht="15.75">
      <c r="D735" s="81"/>
      <c r="E735" s="81"/>
      <c r="F735" s="81"/>
      <c r="G735" s="81"/>
      <c r="H735" s="81"/>
      <c r="AF735" s="87"/>
    </row>
    <row r="736" spans="4:32" ht="15.75">
      <c r="D736" s="81"/>
      <c r="E736" s="81"/>
      <c r="F736" s="81"/>
      <c r="G736" s="81"/>
      <c r="H736" s="81"/>
      <c r="AF736" s="87"/>
    </row>
    <row r="737" spans="4:32" ht="15.75">
      <c r="D737" s="81"/>
      <c r="E737" s="81"/>
      <c r="F737" s="81"/>
      <c r="G737" s="81"/>
      <c r="H737" s="81"/>
      <c r="AF737" s="87"/>
    </row>
    <row r="738" spans="4:32" ht="15.75">
      <c r="D738" s="81"/>
      <c r="E738" s="81"/>
      <c r="F738" s="81"/>
      <c r="G738" s="81"/>
      <c r="H738" s="81"/>
      <c r="AF738" s="87"/>
    </row>
    <row r="739" spans="4:32" ht="15.75">
      <c r="D739" s="81"/>
      <c r="E739" s="81"/>
      <c r="F739" s="81"/>
      <c r="G739" s="81"/>
      <c r="H739" s="81"/>
      <c r="AF739" s="87"/>
    </row>
    <row r="740" spans="4:32" ht="15.75">
      <c r="D740" s="81"/>
      <c r="E740" s="81"/>
      <c r="F740" s="81"/>
      <c r="G740" s="81"/>
      <c r="H740" s="81"/>
      <c r="AF740" s="87"/>
    </row>
    <row r="741" spans="4:32" ht="15.75">
      <c r="D741" s="81"/>
      <c r="E741" s="81"/>
      <c r="F741" s="81"/>
      <c r="G741" s="81"/>
      <c r="H741" s="81"/>
      <c r="AF741" s="87"/>
    </row>
    <row r="742" spans="4:32" ht="15.75">
      <c r="D742" s="81"/>
      <c r="E742" s="81"/>
      <c r="F742" s="81"/>
      <c r="G742" s="81"/>
      <c r="H742" s="81"/>
      <c r="AF742" s="87"/>
    </row>
    <row r="743" spans="4:32" ht="15.75">
      <c r="D743" s="81"/>
      <c r="E743" s="81"/>
      <c r="F743" s="81"/>
      <c r="G743" s="81"/>
      <c r="H743" s="81"/>
      <c r="AF743" s="87"/>
    </row>
    <row r="744" spans="4:32" ht="15.75">
      <c r="D744" s="81"/>
      <c r="E744" s="81"/>
      <c r="F744" s="81"/>
      <c r="G744" s="81"/>
      <c r="H744" s="81"/>
      <c r="AF744" s="87"/>
    </row>
    <row r="745" spans="4:32" ht="15.75">
      <c r="D745" s="81"/>
      <c r="E745" s="81"/>
      <c r="F745" s="81"/>
      <c r="G745" s="81"/>
      <c r="H745" s="81"/>
      <c r="AF745" s="87"/>
    </row>
    <row r="746" spans="4:32" ht="15.75">
      <c r="D746" s="81"/>
      <c r="E746" s="81"/>
      <c r="F746" s="81"/>
      <c r="G746" s="81"/>
      <c r="H746" s="81"/>
      <c r="AF746" s="87"/>
    </row>
    <row r="747" spans="4:32" ht="15.75">
      <c r="D747" s="81"/>
      <c r="E747" s="81"/>
      <c r="F747" s="81"/>
      <c r="G747" s="81"/>
      <c r="H747" s="81"/>
      <c r="AF747" s="87"/>
    </row>
    <row r="748" spans="4:32" ht="15.75">
      <c r="D748" s="81"/>
      <c r="E748" s="81"/>
      <c r="F748" s="81"/>
      <c r="G748" s="81"/>
      <c r="H748" s="81"/>
      <c r="AF748" s="87"/>
    </row>
    <row r="749" spans="4:32" ht="15.75">
      <c r="D749" s="81"/>
      <c r="E749" s="81"/>
      <c r="F749" s="81"/>
      <c r="G749" s="81"/>
      <c r="H749" s="81"/>
      <c r="AF749" s="87"/>
    </row>
    <row r="750" spans="4:32" ht="15.75">
      <c r="D750" s="81"/>
      <c r="E750" s="81"/>
      <c r="F750" s="81"/>
      <c r="G750" s="81"/>
      <c r="H750" s="81"/>
      <c r="AF750" s="87"/>
    </row>
    <row r="751" spans="4:32" ht="15.75">
      <c r="D751" s="81"/>
      <c r="E751" s="81"/>
      <c r="F751" s="81"/>
      <c r="G751" s="81"/>
      <c r="H751" s="81"/>
      <c r="AF751" s="87"/>
    </row>
    <row r="752" spans="4:32" ht="15.75">
      <c r="D752" s="81"/>
      <c r="E752" s="81"/>
      <c r="F752" s="81"/>
      <c r="G752" s="81"/>
      <c r="H752" s="81"/>
      <c r="AF752" s="87"/>
    </row>
    <row r="753" spans="4:32" ht="15.75">
      <c r="D753" s="81"/>
      <c r="E753" s="81"/>
      <c r="F753" s="81"/>
      <c r="G753" s="81"/>
      <c r="H753" s="81"/>
      <c r="AF753" s="87"/>
    </row>
    <row r="754" spans="4:32" ht="15.75">
      <c r="D754" s="81"/>
      <c r="E754" s="81"/>
      <c r="F754" s="81"/>
      <c r="G754" s="81"/>
      <c r="H754" s="81"/>
      <c r="AF754" s="87"/>
    </row>
    <row r="755" spans="4:32" ht="15.75">
      <c r="D755" s="81"/>
      <c r="E755" s="81"/>
      <c r="F755" s="81"/>
      <c r="G755" s="81"/>
      <c r="H755" s="81"/>
      <c r="AF755" s="87"/>
    </row>
    <row r="756" spans="4:32" ht="15.75">
      <c r="D756" s="81"/>
      <c r="E756" s="81"/>
      <c r="F756" s="81"/>
      <c r="G756" s="81"/>
      <c r="H756" s="81"/>
      <c r="AF756" s="87"/>
    </row>
    <row r="757" spans="4:32" ht="15.75">
      <c r="D757" s="81"/>
      <c r="E757" s="81"/>
      <c r="F757" s="81"/>
      <c r="G757" s="81"/>
      <c r="H757" s="81"/>
      <c r="AF757" s="87"/>
    </row>
    <row r="758" spans="4:32" ht="15.75">
      <c r="D758" s="81"/>
      <c r="E758" s="81"/>
      <c r="F758" s="81"/>
      <c r="G758" s="81"/>
      <c r="H758" s="81"/>
      <c r="AF758" s="87"/>
    </row>
    <row r="759" spans="4:32" ht="15.75">
      <c r="D759" s="81"/>
      <c r="E759" s="81"/>
      <c r="F759" s="81"/>
      <c r="G759" s="81"/>
      <c r="H759" s="81"/>
      <c r="AF759" s="87"/>
    </row>
    <row r="760" spans="4:32" ht="15.75">
      <c r="D760" s="81"/>
      <c r="E760" s="81"/>
      <c r="F760" s="81"/>
      <c r="G760" s="81"/>
      <c r="H760" s="81"/>
      <c r="AF760" s="87"/>
    </row>
    <row r="761" spans="4:32" ht="15.75">
      <c r="D761" s="81"/>
      <c r="E761" s="81"/>
      <c r="F761" s="81"/>
      <c r="G761" s="81"/>
      <c r="H761" s="81"/>
      <c r="AF761" s="87"/>
    </row>
    <row r="762" spans="4:32" ht="15.75">
      <c r="D762" s="81"/>
      <c r="E762" s="81"/>
      <c r="F762" s="81"/>
      <c r="G762" s="81"/>
      <c r="H762" s="81"/>
      <c r="AF762" s="87"/>
    </row>
    <row r="763" spans="4:32" ht="15.75">
      <c r="D763" s="81"/>
      <c r="E763" s="81"/>
      <c r="F763" s="81"/>
      <c r="G763" s="81"/>
      <c r="H763" s="81"/>
      <c r="AF763" s="87"/>
    </row>
    <row r="764" spans="4:32" ht="15.75">
      <c r="D764" s="81"/>
      <c r="E764" s="81"/>
      <c r="F764" s="81"/>
      <c r="G764" s="81"/>
      <c r="H764" s="81"/>
      <c r="AF764" s="87"/>
    </row>
    <row r="765" spans="4:32" ht="15.75">
      <c r="D765" s="81"/>
      <c r="E765" s="81"/>
      <c r="F765" s="81"/>
      <c r="G765" s="81"/>
      <c r="H765" s="81"/>
      <c r="AF765" s="87"/>
    </row>
    <row r="766" spans="4:32" ht="15.75">
      <c r="D766" s="81"/>
      <c r="E766" s="81"/>
      <c r="F766" s="81"/>
      <c r="G766" s="81"/>
      <c r="H766" s="81"/>
      <c r="AF766" s="87"/>
    </row>
    <row r="767" spans="4:32" ht="15.75">
      <c r="D767" s="81"/>
      <c r="E767" s="81"/>
      <c r="F767" s="81"/>
      <c r="G767" s="81"/>
      <c r="H767" s="81"/>
      <c r="AF767" s="87"/>
    </row>
    <row r="768" spans="4:32" ht="15.75">
      <c r="D768" s="81"/>
      <c r="E768" s="81"/>
      <c r="F768" s="81"/>
      <c r="G768" s="81"/>
      <c r="H768" s="81"/>
      <c r="AF768" s="87"/>
    </row>
    <row r="769" spans="4:32" ht="15.75">
      <c r="D769" s="81"/>
      <c r="E769" s="81"/>
      <c r="F769" s="81"/>
      <c r="G769" s="81"/>
      <c r="H769" s="81"/>
      <c r="AF769" s="87"/>
    </row>
    <row r="770" spans="4:32" ht="15.75">
      <c r="D770" s="81"/>
      <c r="E770" s="81"/>
      <c r="F770" s="81"/>
      <c r="G770" s="81"/>
      <c r="H770" s="81"/>
      <c r="AF770" s="87"/>
    </row>
    <row r="771" spans="4:32" ht="15.75">
      <c r="D771" s="81"/>
      <c r="E771" s="81"/>
      <c r="F771" s="81"/>
      <c r="G771" s="81"/>
      <c r="H771" s="81"/>
      <c r="AF771" s="87"/>
    </row>
    <row r="772" spans="4:32" ht="15.75">
      <c r="D772" s="81"/>
      <c r="E772" s="81"/>
      <c r="F772" s="81"/>
      <c r="G772" s="81"/>
      <c r="H772" s="81"/>
      <c r="AF772" s="87"/>
    </row>
    <row r="773" spans="4:32" ht="15.75">
      <c r="D773" s="81"/>
      <c r="E773" s="81"/>
      <c r="F773" s="81"/>
      <c r="G773" s="81"/>
      <c r="H773" s="81"/>
      <c r="AF773" s="87"/>
    </row>
    <row r="774" spans="4:32" ht="15.75">
      <c r="D774" s="81"/>
      <c r="E774" s="81"/>
      <c r="F774" s="81"/>
      <c r="G774" s="81"/>
      <c r="H774" s="81"/>
      <c r="AF774" s="87"/>
    </row>
    <row r="775" spans="4:32" ht="15.75">
      <c r="D775" s="81"/>
      <c r="E775" s="81"/>
      <c r="F775" s="81"/>
      <c r="G775" s="81"/>
      <c r="H775" s="81"/>
      <c r="AF775" s="87"/>
    </row>
    <row r="776" spans="4:32" ht="15.75">
      <c r="D776" s="81"/>
      <c r="E776" s="81"/>
      <c r="F776" s="81"/>
      <c r="G776" s="81"/>
      <c r="H776" s="81"/>
      <c r="AF776" s="87"/>
    </row>
    <row r="777" spans="4:32" ht="15.75">
      <c r="D777" s="81"/>
      <c r="E777" s="81"/>
      <c r="F777" s="81"/>
      <c r="G777" s="81"/>
      <c r="H777" s="81"/>
      <c r="AF777" s="87"/>
    </row>
    <row r="778" spans="4:32" ht="15.75">
      <c r="D778" s="81"/>
      <c r="E778" s="81"/>
      <c r="F778" s="81"/>
      <c r="G778" s="81"/>
      <c r="H778" s="81"/>
      <c r="AF778" s="87"/>
    </row>
    <row r="779" spans="4:32" ht="15.75">
      <c r="D779" s="81"/>
      <c r="E779" s="81"/>
      <c r="F779" s="81"/>
      <c r="G779" s="81"/>
      <c r="H779" s="81"/>
      <c r="AF779" s="87"/>
    </row>
    <row r="780" spans="4:32" ht="15.75">
      <c r="D780" s="81"/>
      <c r="E780" s="81"/>
      <c r="F780" s="81"/>
      <c r="G780" s="81"/>
      <c r="H780" s="81"/>
      <c r="AF780" s="87"/>
    </row>
    <row r="781" spans="4:32" ht="15.75">
      <c r="D781" s="81"/>
      <c r="E781" s="81"/>
      <c r="F781" s="81"/>
      <c r="G781" s="81"/>
      <c r="H781" s="81"/>
      <c r="AF781" s="87"/>
    </row>
    <row r="782" spans="4:32" ht="15.75">
      <c r="D782" s="81"/>
      <c r="E782" s="81"/>
      <c r="F782" s="81"/>
      <c r="G782" s="81"/>
      <c r="H782" s="81"/>
      <c r="AF782" s="87"/>
    </row>
    <row r="783" spans="4:32" ht="15.75">
      <c r="D783" s="81"/>
      <c r="E783" s="81"/>
      <c r="F783" s="81"/>
      <c r="G783" s="81"/>
      <c r="H783" s="81"/>
      <c r="AF783" s="87"/>
    </row>
    <row r="784" spans="4:32" ht="15.75">
      <c r="D784" s="81"/>
      <c r="E784" s="81"/>
      <c r="F784" s="81"/>
      <c r="G784" s="81"/>
      <c r="H784" s="81"/>
      <c r="AF784" s="87"/>
    </row>
    <row r="785" spans="4:32" ht="15.75">
      <c r="D785" s="81"/>
      <c r="E785" s="81"/>
      <c r="F785" s="81"/>
      <c r="G785" s="81"/>
      <c r="H785" s="81"/>
      <c r="AF785" s="87"/>
    </row>
    <row r="786" spans="4:32" ht="15.75">
      <c r="D786" s="81"/>
      <c r="E786" s="81"/>
      <c r="F786" s="81"/>
      <c r="G786" s="81"/>
      <c r="H786" s="81"/>
      <c r="AF786" s="87"/>
    </row>
    <row r="787" spans="4:32" ht="15.75">
      <c r="D787" s="81"/>
      <c r="E787" s="81"/>
      <c r="F787" s="81"/>
      <c r="G787" s="81"/>
      <c r="H787" s="81"/>
      <c r="AF787" s="87"/>
    </row>
    <row r="788" spans="4:32" ht="15.75">
      <c r="D788" s="81"/>
      <c r="E788" s="81"/>
      <c r="F788" s="81"/>
      <c r="G788" s="81"/>
      <c r="H788" s="81"/>
      <c r="AF788" s="87"/>
    </row>
    <row r="789" spans="4:32" ht="15.75">
      <c r="D789" s="81"/>
      <c r="E789" s="81"/>
      <c r="F789" s="81"/>
      <c r="G789" s="81"/>
      <c r="H789" s="81"/>
      <c r="AF789" s="87"/>
    </row>
    <row r="790" spans="4:32" ht="15.75">
      <c r="D790" s="81"/>
      <c r="E790" s="81"/>
      <c r="F790" s="81"/>
      <c r="G790" s="81"/>
      <c r="H790" s="81"/>
      <c r="AF790" s="87"/>
    </row>
    <row r="791" spans="4:32" ht="15.75">
      <c r="D791" s="81"/>
      <c r="E791" s="81"/>
      <c r="F791" s="81"/>
      <c r="G791" s="81"/>
      <c r="H791" s="81"/>
      <c r="AF791" s="87"/>
    </row>
    <row r="792" spans="4:32" ht="15.75">
      <c r="D792" s="81"/>
      <c r="E792" s="81"/>
      <c r="F792" s="81"/>
      <c r="G792" s="81"/>
      <c r="H792" s="81"/>
      <c r="AF792" s="87"/>
    </row>
    <row r="793" spans="4:32" ht="15.75">
      <c r="D793" s="81"/>
      <c r="E793" s="81"/>
      <c r="F793" s="81"/>
      <c r="G793" s="81"/>
      <c r="H793" s="81"/>
      <c r="AF793" s="87"/>
    </row>
    <row r="794" spans="4:32" ht="15.75">
      <c r="D794" s="81"/>
      <c r="E794" s="81"/>
      <c r="F794" s="81"/>
      <c r="G794" s="81"/>
      <c r="H794" s="81"/>
      <c r="AF794" s="87"/>
    </row>
    <row r="795" spans="4:32" ht="15.75">
      <c r="D795" s="81"/>
      <c r="E795" s="81"/>
      <c r="F795" s="81"/>
      <c r="G795" s="81"/>
      <c r="H795" s="81"/>
      <c r="AF795" s="87"/>
    </row>
    <row r="796" spans="4:32" ht="15.75">
      <c r="D796" s="81"/>
      <c r="E796" s="81"/>
      <c r="F796" s="81"/>
      <c r="G796" s="81"/>
      <c r="H796" s="81"/>
      <c r="AF796" s="87"/>
    </row>
    <row r="797" spans="4:32" ht="15.75">
      <c r="D797" s="81"/>
      <c r="E797" s="81"/>
      <c r="F797" s="81"/>
      <c r="G797" s="81"/>
      <c r="H797" s="81"/>
      <c r="AF797" s="87"/>
    </row>
    <row r="798" spans="4:32" ht="15.75">
      <c r="D798" s="81"/>
      <c r="E798" s="81"/>
      <c r="F798" s="81"/>
      <c r="G798" s="81"/>
      <c r="H798" s="81"/>
      <c r="AF798" s="87"/>
    </row>
    <row r="799" spans="4:32" ht="15.75">
      <c r="D799" s="81"/>
      <c r="E799" s="81"/>
      <c r="F799" s="81"/>
      <c r="G799" s="81"/>
      <c r="H799" s="81"/>
      <c r="AF799" s="87"/>
    </row>
    <row r="800" spans="4:32" ht="15.75">
      <c r="D800" s="81"/>
      <c r="E800" s="81"/>
      <c r="F800" s="81"/>
      <c r="G800" s="81"/>
      <c r="H800" s="81"/>
      <c r="AF800" s="87"/>
    </row>
    <row r="801" spans="4:32" ht="15.75">
      <c r="D801" s="81"/>
      <c r="E801" s="81"/>
      <c r="F801" s="81"/>
      <c r="G801" s="81"/>
      <c r="H801" s="81"/>
      <c r="AF801" s="87"/>
    </row>
    <row r="802" spans="4:32" ht="15.75">
      <c r="D802" s="81"/>
      <c r="E802" s="81"/>
      <c r="F802" s="81"/>
      <c r="G802" s="81"/>
      <c r="H802" s="81"/>
      <c r="AF802" s="87"/>
    </row>
    <row r="803" spans="4:32" ht="15.75">
      <c r="D803" s="81"/>
      <c r="E803" s="81"/>
      <c r="F803" s="81"/>
      <c r="G803" s="81"/>
      <c r="H803" s="81"/>
      <c r="AF803" s="87"/>
    </row>
    <row r="804" spans="4:32" ht="15.75">
      <c r="D804" s="81"/>
      <c r="E804" s="81"/>
      <c r="F804" s="81"/>
      <c r="G804" s="81"/>
      <c r="H804" s="81"/>
      <c r="AF804" s="87"/>
    </row>
    <row r="805" spans="4:32" ht="15.75">
      <c r="D805" s="81"/>
      <c r="E805" s="81"/>
      <c r="F805" s="81"/>
      <c r="G805" s="81"/>
      <c r="H805" s="81"/>
      <c r="AF805" s="87"/>
    </row>
    <row r="806" spans="4:32" ht="15.75">
      <c r="D806" s="81"/>
      <c r="E806" s="81"/>
      <c r="F806" s="81"/>
      <c r="G806" s="81"/>
      <c r="H806" s="81"/>
      <c r="AF806" s="87"/>
    </row>
    <row r="807" spans="4:32" ht="15.75">
      <c r="D807" s="81"/>
      <c r="E807" s="81"/>
      <c r="F807" s="81"/>
      <c r="G807" s="81"/>
      <c r="H807" s="81"/>
      <c r="AF807" s="87"/>
    </row>
    <row r="808" spans="4:32" ht="15.75">
      <c r="D808" s="81"/>
      <c r="E808" s="81"/>
      <c r="F808" s="81"/>
      <c r="G808" s="81"/>
      <c r="H808" s="81"/>
      <c r="AF808" s="87"/>
    </row>
    <row r="809" spans="4:32" ht="15.75">
      <c r="D809" s="81"/>
      <c r="E809" s="81"/>
      <c r="F809" s="81"/>
      <c r="G809" s="81"/>
      <c r="H809" s="81"/>
      <c r="AF809" s="87"/>
    </row>
    <row r="810" spans="4:32" ht="15.75">
      <c r="D810" s="81"/>
      <c r="E810" s="81"/>
      <c r="F810" s="81"/>
      <c r="G810" s="81"/>
      <c r="H810" s="81"/>
      <c r="AF810" s="87"/>
    </row>
    <row r="811" spans="4:32" ht="15.75">
      <c r="D811" s="81"/>
      <c r="E811" s="81"/>
      <c r="F811" s="81"/>
      <c r="G811" s="81"/>
      <c r="H811" s="81"/>
      <c r="AF811" s="87"/>
    </row>
    <row r="812" spans="4:32" ht="15.75">
      <c r="D812" s="81"/>
      <c r="E812" s="81"/>
      <c r="F812" s="81"/>
      <c r="G812" s="81"/>
      <c r="H812" s="81"/>
      <c r="AF812" s="87"/>
    </row>
    <row r="813" spans="4:32" ht="15.75">
      <c r="D813" s="81"/>
      <c r="E813" s="81"/>
      <c r="F813" s="81"/>
      <c r="G813" s="81"/>
      <c r="H813" s="81"/>
      <c r="AF813" s="87"/>
    </row>
    <row r="814" spans="4:32" ht="15.75">
      <c r="D814" s="81"/>
      <c r="E814" s="81"/>
      <c r="F814" s="81"/>
      <c r="G814" s="81"/>
      <c r="H814" s="81"/>
      <c r="AF814" s="87"/>
    </row>
    <row r="815" spans="4:32" ht="15.75">
      <c r="D815" s="81"/>
      <c r="E815" s="81"/>
      <c r="F815" s="81"/>
      <c r="G815" s="81"/>
      <c r="H815" s="81"/>
      <c r="AF815" s="87"/>
    </row>
    <row r="816" spans="4:32" ht="15.75">
      <c r="D816" s="81"/>
      <c r="E816" s="81"/>
      <c r="F816" s="81"/>
      <c r="G816" s="81"/>
      <c r="H816" s="81"/>
      <c r="AF816" s="87"/>
    </row>
    <row r="817" spans="4:32" ht="15.75">
      <c r="D817" s="81"/>
      <c r="E817" s="81"/>
      <c r="F817" s="81"/>
      <c r="G817" s="81"/>
      <c r="H817" s="81"/>
      <c r="AF817" s="87"/>
    </row>
    <row r="818" spans="4:32" ht="15.75">
      <c r="D818" s="81"/>
      <c r="E818" s="81"/>
      <c r="F818" s="81"/>
      <c r="G818" s="81"/>
      <c r="H818" s="81"/>
      <c r="AF818" s="87"/>
    </row>
    <row r="819" spans="4:32" ht="15.75">
      <c r="D819" s="81"/>
      <c r="E819" s="81"/>
      <c r="F819" s="81"/>
      <c r="G819" s="81"/>
      <c r="H819" s="81"/>
      <c r="AF819" s="87"/>
    </row>
    <row r="820" spans="4:32" ht="15.75">
      <c r="D820" s="81"/>
      <c r="E820" s="81"/>
      <c r="F820" s="81"/>
      <c r="G820" s="81"/>
      <c r="H820" s="81"/>
      <c r="AF820" s="87"/>
    </row>
    <row r="821" spans="4:32" ht="15.75">
      <c r="D821" s="81"/>
      <c r="E821" s="81"/>
      <c r="F821" s="81"/>
      <c r="G821" s="81"/>
      <c r="H821" s="81"/>
      <c r="AF821" s="87"/>
    </row>
    <row r="822" spans="4:32" ht="15.75">
      <c r="D822" s="81"/>
      <c r="E822" s="81"/>
      <c r="F822" s="81"/>
      <c r="G822" s="81"/>
      <c r="H822" s="81"/>
      <c r="AF822" s="87"/>
    </row>
    <row r="823" spans="4:32" ht="15.75">
      <c r="D823" s="81"/>
      <c r="E823" s="81"/>
      <c r="F823" s="81"/>
      <c r="G823" s="81"/>
      <c r="H823" s="81"/>
      <c r="AF823" s="87"/>
    </row>
    <row r="824" spans="4:32" ht="15.75">
      <c r="D824" s="81"/>
      <c r="E824" s="81"/>
      <c r="F824" s="81"/>
      <c r="G824" s="81"/>
      <c r="H824" s="81"/>
      <c r="AF824" s="87"/>
    </row>
    <row r="825" spans="4:32" ht="15.75">
      <c r="D825" s="81"/>
      <c r="E825" s="81"/>
      <c r="F825" s="81"/>
      <c r="G825" s="81"/>
      <c r="H825" s="81"/>
      <c r="AF825" s="87"/>
    </row>
    <row r="826" spans="4:32" ht="15.75">
      <c r="D826" s="81"/>
      <c r="E826" s="81"/>
      <c r="F826" s="81"/>
      <c r="G826" s="81"/>
      <c r="H826" s="81"/>
      <c r="AF826" s="87"/>
    </row>
    <row r="827" spans="4:32" ht="15.75">
      <c r="D827" s="81"/>
      <c r="E827" s="81"/>
      <c r="F827" s="81"/>
      <c r="G827" s="81"/>
      <c r="H827" s="81"/>
      <c r="AF827" s="87"/>
    </row>
    <row r="828" spans="4:32" ht="15.75">
      <c r="D828" s="81"/>
      <c r="E828" s="81"/>
      <c r="F828" s="81"/>
      <c r="G828" s="81"/>
      <c r="H828" s="81"/>
      <c r="AF828" s="87"/>
    </row>
    <row r="829" spans="4:32" ht="15.75">
      <c r="D829" s="81"/>
      <c r="E829" s="81"/>
      <c r="F829" s="81"/>
      <c r="G829" s="81"/>
      <c r="H829" s="81"/>
      <c r="AF829" s="87"/>
    </row>
    <row r="830" spans="4:32" ht="15.75">
      <c r="D830" s="81"/>
      <c r="E830" s="81"/>
      <c r="F830" s="81"/>
      <c r="G830" s="81"/>
      <c r="H830" s="81"/>
      <c r="AF830" s="87"/>
    </row>
    <row r="831" spans="4:32" ht="15.75">
      <c r="D831" s="81"/>
      <c r="E831" s="81"/>
      <c r="F831" s="81"/>
      <c r="G831" s="81"/>
      <c r="H831" s="81"/>
      <c r="AF831" s="87"/>
    </row>
    <row r="832" spans="4:32" ht="15.75">
      <c r="D832" s="81"/>
      <c r="E832" s="81"/>
      <c r="F832" s="81"/>
      <c r="G832" s="81"/>
      <c r="H832" s="81"/>
      <c r="AF832" s="87"/>
    </row>
    <row r="833" spans="4:32" ht="15.75">
      <c r="D833" s="81"/>
      <c r="E833" s="81"/>
      <c r="F833" s="81"/>
      <c r="G833" s="81"/>
      <c r="H833" s="81"/>
      <c r="AF833" s="87"/>
    </row>
    <row r="834" spans="4:32" ht="15.75">
      <c r="D834" s="81"/>
      <c r="E834" s="81"/>
      <c r="F834" s="81"/>
      <c r="G834" s="81"/>
      <c r="H834" s="81"/>
      <c r="AF834" s="87"/>
    </row>
    <row r="835" spans="4:32" ht="15.75">
      <c r="D835" s="81"/>
      <c r="E835" s="81"/>
      <c r="F835" s="81"/>
      <c r="G835" s="81"/>
      <c r="H835" s="81"/>
      <c r="AF835" s="87"/>
    </row>
    <row r="836" spans="4:32" ht="15.75">
      <c r="D836" s="81"/>
      <c r="E836" s="81"/>
      <c r="F836" s="81"/>
      <c r="G836" s="81"/>
      <c r="H836" s="81"/>
      <c r="AF836" s="87"/>
    </row>
    <row r="837" spans="4:32" ht="15.75">
      <c r="D837" s="81"/>
      <c r="E837" s="81"/>
      <c r="F837" s="81"/>
      <c r="G837" s="81"/>
      <c r="H837" s="81"/>
      <c r="AF837" s="87"/>
    </row>
    <row r="838" spans="4:32" ht="15.75">
      <c r="D838" s="81"/>
      <c r="E838" s="81"/>
      <c r="F838" s="81"/>
      <c r="G838" s="81"/>
      <c r="H838" s="81"/>
      <c r="AF838" s="87"/>
    </row>
    <row r="839" spans="4:32" ht="15.75">
      <c r="D839" s="81"/>
      <c r="E839" s="81"/>
      <c r="F839" s="81"/>
      <c r="G839" s="81"/>
      <c r="H839" s="81"/>
      <c r="AF839" s="87"/>
    </row>
    <row r="840" spans="4:32" ht="15.75">
      <c r="D840" s="81"/>
      <c r="E840" s="81"/>
      <c r="F840" s="81"/>
      <c r="G840" s="81"/>
      <c r="H840" s="81"/>
      <c r="AF840" s="87"/>
    </row>
    <row r="841" spans="4:32" ht="15.75">
      <c r="D841" s="81"/>
      <c r="E841" s="81"/>
      <c r="F841" s="81"/>
      <c r="G841" s="81"/>
      <c r="H841" s="81"/>
      <c r="AF841" s="87"/>
    </row>
    <row r="842" spans="4:32" ht="15.75">
      <c r="D842" s="81"/>
      <c r="E842" s="81"/>
      <c r="F842" s="81"/>
      <c r="G842" s="81"/>
      <c r="H842" s="81"/>
      <c r="AF842" s="87"/>
    </row>
    <row r="843" spans="4:32" ht="15.75">
      <c r="D843" s="81"/>
      <c r="E843" s="81"/>
      <c r="F843" s="81"/>
      <c r="G843" s="81"/>
      <c r="H843" s="81"/>
      <c r="AF843" s="87"/>
    </row>
    <row r="844" spans="4:32" ht="15.75">
      <c r="D844" s="81"/>
      <c r="E844" s="81"/>
      <c r="F844" s="81"/>
      <c r="G844" s="81"/>
      <c r="H844" s="81"/>
      <c r="AF844" s="87"/>
    </row>
    <row r="845" spans="4:32" ht="15.75">
      <c r="D845" s="81"/>
      <c r="E845" s="81"/>
      <c r="F845" s="81"/>
      <c r="G845" s="81"/>
      <c r="H845" s="81"/>
      <c r="AF845" s="87"/>
    </row>
    <row r="846" spans="4:32" ht="15.75">
      <c r="D846" s="81"/>
      <c r="E846" s="81"/>
      <c r="F846" s="81"/>
      <c r="G846" s="81"/>
      <c r="H846" s="81"/>
      <c r="AF846" s="87"/>
    </row>
    <row r="847" spans="4:32" ht="15.75">
      <c r="D847" s="81"/>
      <c r="E847" s="81"/>
      <c r="F847" s="81"/>
      <c r="G847" s="81"/>
      <c r="H847" s="81"/>
      <c r="AF847" s="87"/>
    </row>
    <row r="848" spans="4:32" ht="15.75">
      <c r="D848" s="81"/>
      <c r="E848" s="81"/>
      <c r="F848" s="81"/>
      <c r="G848" s="81"/>
      <c r="H848" s="81"/>
      <c r="AF848" s="87"/>
    </row>
    <row r="849" spans="4:32" ht="15.75">
      <c r="D849" s="81"/>
      <c r="E849" s="81"/>
      <c r="F849" s="81"/>
      <c r="G849" s="81"/>
      <c r="H849" s="81"/>
      <c r="AF849" s="87"/>
    </row>
    <row r="850" spans="4:32" ht="15.75">
      <c r="D850" s="81"/>
      <c r="E850" s="81"/>
      <c r="F850" s="81"/>
      <c r="G850" s="81"/>
      <c r="H850" s="81"/>
      <c r="AF850" s="87"/>
    </row>
    <row r="851" spans="4:32" ht="15.75">
      <c r="D851" s="81"/>
      <c r="E851" s="81"/>
      <c r="F851" s="81"/>
      <c r="G851" s="81"/>
      <c r="H851" s="81"/>
      <c r="AF851" s="87"/>
    </row>
    <row r="852" spans="4:32" ht="15.75">
      <c r="D852" s="81"/>
      <c r="E852" s="81"/>
      <c r="F852" s="81"/>
      <c r="G852" s="81"/>
      <c r="H852" s="81"/>
      <c r="AF852" s="87"/>
    </row>
    <row r="853" spans="4:32" ht="15.75">
      <c r="D853" s="81"/>
      <c r="E853" s="81"/>
      <c r="F853" s="81"/>
      <c r="G853" s="81"/>
      <c r="H853" s="81"/>
      <c r="AF853" s="87"/>
    </row>
    <row r="854" spans="4:32" ht="15.75">
      <c r="D854" s="81"/>
      <c r="E854" s="81"/>
      <c r="F854" s="81"/>
      <c r="G854" s="81"/>
      <c r="H854" s="81"/>
      <c r="AF854" s="87"/>
    </row>
    <row r="855" spans="4:32" ht="15.75">
      <c r="D855" s="81"/>
      <c r="E855" s="81"/>
      <c r="F855" s="81"/>
      <c r="G855" s="81"/>
      <c r="H855" s="81"/>
      <c r="AF855" s="87"/>
    </row>
    <row r="856" spans="4:32" ht="15.75">
      <c r="D856" s="81"/>
      <c r="E856" s="81"/>
      <c r="F856" s="81"/>
      <c r="G856" s="81"/>
      <c r="H856" s="81"/>
      <c r="AF856" s="87"/>
    </row>
    <row r="857" spans="4:32" ht="15.75">
      <c r="D857" s="81"/>
      <c r="E857" s="81"/>
      <c r="F857" s="81"/>
      <c r="G857" s="81"/>
      <c r="H857" s="81"/>
      <c r="AF857" s="87"/>
    </row>
    <row r="858" spans="4:32" ht="15.75">
      <c r="D858" s="81"/>
      <c r="E858" s="81"/>
      <c r="F858" s="81"/>
      <c r="G858" s="81"/>
      <c r="H858" s="81"/>
      <c r="AF858" s="87"/>
    </row>
    <row r="859" spans="4:32" ht="15.75">
      <c r="D859" s="81"/>
      <c r="E859" s="81"/>
      <c r="F859" s="81"/>
      <c r="G859" s="81"/>
      <c r="H859" s="81"/>
      <c r="AF859" s="87"/>
    </row>
    <row r="860" spans="4:32" ht="15.75">
      <c r="D860" s="81"/>
      <c r="E860" s="81"/>
      <c r="F860" s="81"/>
      <c r="G860" s="81"/>
      <c r="H860" s="81"/>
      <c r="AF860" s="87"/>
    </row>
    <row r="861" spans="4:32" ht="15.75">
      <c r="D861" s="81"/>
      <c r="E861" s="81"/>
      <c r="F861" s="81"/>
      <c r="G861" s="81"/>
      <c r="H861" s="81"/>
      <c r="AF861" s="87"/>
    </row>
    <row r="862" spans="4:32" ht="15.75">
      <c r="D862" s="81"/>
      <c r="E862" s="81"/>
      <c r="F862" s="81"/>
      <c r="G862" s="81"/>
      <c r="H862" s="81"/>
      <c r="AF862" s="87"/>
    </row>
    <row r="863" spans="4:32" ht="15.75">
      <c r="D863" s="81"/>
      <c r="E863" s="81"/>
      <c r="F863" s="81"/>
      <c r="G863" s="81"/>
      <c r="H863" s="81"/>
      <c r="AF863" s="87"/>
    </row>
    <row r="864" spans="4:32" ht="15.75">
      <c r="D864" s="81"/>
      <c r="E864" s="81"/>
      <c r="F864" s="81"/>
      <c r="G864" s="81"/>
      <c r="H864" s="81"/>
      <c r="AF864" s="87"/>
    </row>
    <row r="865" spans="4:32" ht="15.75">
      <c r="D865" s="81"/>
      <c r="E865" s="81"/>
      <c r="F865" s="81"/>
      <c r="G865" s="81"/>
      <c r="H865" s="81"/>
      <c r="AF865" s="87"/>
    </row>
    <row r="866" spans="4:32" ht="15.75">
      <c r="D866" s="81"/>
      <c r="E866" s="81"/>
      <c r="F866" s="81"/>
      <c r="G866" s="81"/>
      <c r="H866" s="81"/>
      <c r="AF866" s="87"/>
    </row>
    <row r="867" spans="4:32" ht="15.75">
      <c r="D867" s="81"/>
      <c r="E867" s="81"/>
      <c r="F867" s="81"/>
      <c r="G867" s="81"/>
      <c r="H867" s="81"/>
      <c r="AF867" s="87"/>
    </row>
    <row r="868" spans="4:32" ht="15.75">
      <c r="D868" s="81"/>
      <c r="E868" s="81"/>
      <c r="F868" s="81"/>
      <c r="G868" s="81"/>
      <c r="H868" s="81"/>
      <c r="AF868" s="87"/>
    </row>
    <row r="869" spans="4:32" ht="15.75">
      <c r="D869" s="81"/>
      <c r="E869" s="81"/>
      <c r="F869" s="81"/>
      <c r="G869" s="81"/>
      <c r="H869" s="81"/>
      <c r="AF869" s="87"/>
    </row>
    <row r="870" spans="4:32" ht="15.75">
      <c r="D870" s="81"/>
      <c r="E870" s="81"/>
      <c r="F870" s="81"/>
      <c r="G870" s="81"/>
      <c r="H870" s="81"/>
      <c r="AF870" s="87"/>
    </row>
    <row r="871" spans="4:32" ht="15.75">
      <c r="D871" s="81"/>
      <c r="E871" s="81"/>
      <c r="F871" s="81"/>
      <c r="G871" s="81"/>
      <c r="H871" s="81"/>
      <c r="AF871" s="87"/>
    </row>
    <row r="872" spans="4:32" ht="15.75">
      <c r="D872" s="81"/>
      <c r="E872" s="81"/>
      <c r="F872" s="81"/>
      <c r="G872" s="81"/>
      <c r="H872" s="81"/>
      <c r="AF872" s="87"/>
    </row>
    <row r="873" spans="4:32" ht="15.75">
      <c r="D873" s="81"/>
      <c r="E873" s="81"/>
      <c r="F873" s="81"/>
      <c r="G873" s="81"/>
      <c r="H873" s="81"/>
      <c r="AF873" s="87"/>
    </row>
    <row r="874" spans="4:32" ht="15.75">
      <c r="D874" s="81"/>
      <c r="E874" s="81"/>
      <c r="F874" s="81"/>
      <c r="G874" s="81"/>
      <c r="H874" s="81"/>
      <c r="AF874" s="87"/>
    </row>
    <row r="875" spans="4:32" ht="15.75">
      <c r="D875" s="81"/>
      <c r="E875" s="81"/>
      <c r="F875" s="81"/>
      <c r="G875" s="81"/>
      <c r="H875" s="81"/>
      <c r="AF875" s="87"/>
    </row>
    <row r="876" spans="4:32" ht="15.75">
      <c r="D876" s="81"/>
      <c r="E876" s="81"/>
      <c r="F876" s="81"/>
      <c r="G876" s="81"/>
      <c r="H876" s="81"/>
      <c r="AF876" s="87"/>
    </row>
    <row r="877" spans="4:32" ht="15.75">
      <c r="D877" s="81"/>
      <c r="E877" s="81"/>
      <c r="F877" s="81"/>
      <c r="G877" s="81"/>
      <c r="H877" s="81"/>
      <c r="AF877" s="87"/>
    </row>
    <row r="878" spans="4:32" ht="15.75">
      <c r="D878" s="81"/>
      <c r="E878" s="81"/>
      <c r="F878" s="81"/>
      <c r="G878" s="81"/>
      <c r="H878" s="81"/>
      <c r="AF878" s="87"/>
    </row>
    <row r="879" spans="4:32" ht="15.75">
      <c r="D879" s="81"/>
      <c r="E879" s="81"/>
      <c r="F879" s="81"/>
      <c r="G879" s="81"/>
      <c r="H879" s="81"/>
      <c r="AF879" s="87"/>
    </row>
    <row r="880" spans="4:32" ht="15.75">
      <c r="D880" s="81"/>
      <c r="E880" s="81"/>
      <c r="F880" s="81"/>
      <c r="G880" s="81"/>
      <c r="H880" s="81"/>
      <c r="AF880" s="87"/>
    </row>
    <row r="881" spans="4:32" ht="15.75">
      <c r="D881" s="81"/>
      <c r="E881" s="81"/>
      <c r="F881" s="81"/>
      <c r="G881" s="81"/>
      <c r="H881" s="81"/>
      <c r="AF881" s="87"/>
    </row>
    <row r="882" spans="4:32" ht="15.75">
      <c r="D882" s="81"/>
      <c r="E882" s="81"/>
      <c r="F882" s="81"/>
      <c r="G882" s="81"/>
      <c r="H882" s="81"/>
      <c r="AF882" s="87"/>
    </row>
    <row r="883" spans="4:32" ht="15.75">
      <c r="D883" s="81"/>
      <c r="E883" s="81"/>
      <c r="F883" s="81"/>
      <c r="G883" s="81"/>
      <c r="H883" s="81"/>
      <c r="AF883" s="87"/>
    </row>
    <row r="884" spans="4:32" ht="15.75">
      <c r="D884" s="81"/>
      <c r="E884" s="81"/>
      <c r="F884" s="81"/>
      <c r="G884" s="81"/>
      <c r="H884" s="81"/>
      <c r="AF884" s="87"/>
    </row>
    <row r="885" spans="4:32" ht="15.75">
      <c r="D885" s="81"/>
      <c r="E885" s="81"/>
      <c r="F885" s="81"/>
      <c r="G885" s="81"/>
      <c r="H885" s="81"/>
      <c r="AF885" s="87"/>
    </row>
    <row r="886" spans="4:32" ht="15.75">
      <c r="D886" s="81"/>
      <c r="E886" s="81"/>
      <c r="F886" s="81"/>
      <c r="G886" s="81"/>
      <c r="H886" s="81"/>
      <c r="AF886" s="87"/>
    </row>
    <row r="887" spans="4:32" ht="15.75">
      <c r="D887" s="81"/>
      <c r="E887" s="81"/>
      <c r="F887" s="81"/>
      <c r="G887" s="81"/>
      <c r="H887" s="81"/>
      <c r="AF887" s="87"/>
    </row>
    <row r="888" spans="4:32" ht="15.75">
      <c r="D888" s="81"/>
      <c r="E888" s="81"/>
      <c r="F888" s="81"/>
      <c r="G888" s="81"/>
      <c r="H888" s="81"/>
      <c r="AF888" s="87"/>
    </row>
    <row r="889" spans="4:32" ht="15.75">
      <c r="D889" s="81"/>
      <c r="E889" s="81"/>
      <c r="F889" s="81"/>
      <c r="G889" s="81"/>
      <c r="H889" s="81"/>
      <c r="AF889" s="87"/>
    </row>
    <row r="890" spans="4:32" ht="15.75">
      <c r="D890" s="81"/>
      <c r="E890" s="81"/>
      <c r="F890" s="81"/>
      <c r="G890" s="81"/>
      <c r="H890" s="81"/>
      <c r="AF890" s="87"/>
    </row>
    <row r="891" spans="4:32" ht="15.75">
      <c r="D891" s="81"/>
      <c r="E891" s="81"/>
      <c r="F891" s="81"/>
      <c r="G891" s="81"/>
      <c r="H891" s="81"/>
      <c r="AF891" s="87"/>
    </row>
    <row r="892" spans="4:32" ht="15.75">
      <c r="D892" s="81"/>
      <c r="E892" s="81"/>
      <c r="F892" s="81"/>
      <c r="G892" s="81"/>
      <c r="H892" s="81"/>
      <c r="AF892" s="87"/>
    </row>
    <row r="893" spans="4:32" ht="15.75">
      <c r="D893" s="81"/>
      <c r="E893" s="81"/>
      <c r="F893" s="81"/>
      <c r="G893" s="81"/>
      <c r="H893" s="81"/>
      <c r="AF893" s="87"/>
    </row>
    <row r="894" spans="4:32" ht="15.75">
      <c r="D894" s="81"/>
      <c r="E894" s="81"/>
      <c r="F894" s="81"/>
      <c r="G894" s="81"/>
      <c r="H894" s="81"/>
      <c r="AF894" s="87"/>
    </row>
    <row r="895" spans="4:32" ht="15.75">
      <c r="D895" s="81"/>
      <c r="E895" s="81"/>
      <c r="F895" s="81"/>
      <c r="G895" s="81"/>
      <c r="H895" s="81"/>
      <c r="AF895" s="87"/>
    </row>
    <row r="896" spans="4:32" ht="15.75">
      <c r="D896" s="81"/>
      <c r="E896" s="81"/>
      <c r="F896" s="81"/>
      <c r="G896" s="81"/>
      <c r="H896" s="81"/>
      <c r="AF896" s="87"/>
    </row>
    <row r="897" spans="4:32" ht="15.75">
      <c r="D897" s="81"/>
      <c r="E897" s="81"/>
      <c r="F897" s="81"/>
      <c r="G897" s="81"/>
      <c r="H897" s="81"/>
      <c r="AF897" s="87"/>
    </row>
    <row r="898" spans="4:32" ht="15.75">
      <c r="D898" s="81"/>
      <c r="E898" s="81"/>
      <c r="F898" s="81"/>
      <c r="G898" s="81"/>
      <c r="H898" s="81"/>
      <c r="AF898" s="87"/>
    </row>
    <row r="899" spans="4:32" ht="15.75">
      <c r="D899" s="81"/>
      <c r="E899" s="81"/>
      <c r="F899" s="81"/>
      <c r="G899" s="81"/>
      <c r="H899" s="81"/>
      <c r="AF899" s="87"/>
    </row>
    <row r="900" spans="4:32" ht="15.75">
      <c r="D900" s="81"/>
      <c r="E900" s="81"/>
      <c r="F900" s="81"/>
      <c r="G900" s="81"/>
      <c r="H900" s="81"/>
      <c r="AF900" s="87"/>
    </row>
    <row r="901" spans="4:32" ht="15.75">
      <c r="D901" s="81"/>
      <c r="E901" s="81"/>
      <c r="F901" s="81"/>
      <c r="G901" s="81"/>
      <c r="H901" s="81"/>
      <c r="AF901" s="87"/>
    </row>
    <row r="902" spans="4:32" ht="15.75">
      <c r="D902" s="81"/>
      <c r="E902" s="81"/>
      <c r="F902" s="81"/>
      <c r="G902" s="81"/>
      <c r="H902" s="81"/>
      <c r="AF902" s="87"/>
    </row>
    <row r="903" spans="4:32" ht="15.75">
      <c r="D903" s="81"/>
      <c r="E903" s="81"/>
      <c r="F903" s="81"/>
      <c r="G903" s="81"/>
      <c r="H903" s="81"/>
      <c r="AF903" s="87"/>
    </row>
    <row r="904" spans="4:32" ht="15.75">
      <c r="D904" s="81"/>
      <c r="E904" s="81"/>
      <c r="F904" s="81"/>
      <c r="G904" s="81"/>
      <c r="H904" s="81"/>
      <c r="AF904" s="87"/>
    </row>
    <row r="905" spans="4:32" ht="15.75">
      <c r="D905" s="81"/>
      <c r="E905" s="81"/>
      <c r="F905" s="81"/>
      <c r="G905" s="81"/>
      <c r="H905" s="81"/>
      <c r="AF905" s="87"/>
    </row>
    <row r="906" spans="4:32" ht="15.75">
      <c r="D906" s="81"/>
      <c r="E906" s="81"/>
      <c r="F906" s="81"/>
      <c r="G906" s="81"/>
      <c r="H906" s="81"/>
      <c r="AF906" s="87"/>
    </row>
    <row r="907" spans="4:32" ht="15.75">
      <c r="D907" s="81"/>
      <c r="E907" s="81"/>
      <c r="F907" s="81"/>
      <c r="G907" s="81"/>
      <c r="H907" s="81"/>
      <c r="AF907" s="87"/>
    </row>
    <row r="908" spans="4:32" ht="15.75">
      <c r="D908" s="81"/>
      <c r="E908" s="81"/>
      <c r="F908" s="81"/>
      <c r="G908" s="81"/>
      <c r="H908" s="81"/>
      <c r="AF908" s="87"/>
    </row>
    <row r="909" spans="4:32" ht="15.75">
      <c r="D909" s="81"/>
      <c r="E909" s="81"/>
      <c r="F909" s="81"/>
      <c r="G909" s="81"/>
      <c r="H909" s="81"/>
      <c r="AF909" s="87"/>
    </row>
    <row r="910" spans="4:32" ht="15.75">
      <c r="D910" s="81"/>
      <c r="E910" s="81"/>
      <c r="F910" s="81"/>
      <c r="G910" s="81"/>
      <c r="H910" s="81"/>
      <c r="AF910" s="87"/>
    </row>
    <row r="911" spans="4:32" ht="15.75">
      <c r="D911" s="81"/>
      <c r="E911" s="81"/>
      <c r="F911" s="81"/>
      <c r="G911" s="81"/>
      <c r="H911" s="81"/>
      <c r="AF911" s="87"/>
    </row>
    <row r="912" spans="4:32" ht="15.75">
      <c r="D912" s="81"/>
      <c r="E912" s="81"/>
      <c r="F912" s="81"/>
      <c r="G912" s="81"/>
      <c r="H912" s="81"/>
      <c r="AF912" s="87"/>
    </row>
    <row r="913" spans="4:32" ht="15.75">
      <c r="D913" s="81"/>
      <c r="E913" s="81"/>
      <c r="F913" s="81"/>
      <c r="G913" s="81"/>
      <c r="H913" s="81"/>
      <c r="AF913" s="87"/>
    </row>
    <row r="914" spans="4:32" ht="15.75">
      <c r="D914" s="81"/>
      <c r="E914" s="81"/>
      <c r="F914" s="81"/>
      <c r="G914" s="81"/>
      <c r="H914" s="81"/>
      <c r="AF914" s="87"/>
    </row>
    <row r="915" spans="4:32" ht="15.75">
      <c r="D915" s="81"/>
      <c r="E915" s="81"/>
      <c r="F915" s="81"/>
      <c r="G915" s="81"/>
      <c r="H915" s="81"/>
      <c r="AF915" s="87"/>
    </row>
    <row r="916" spans="4:32" ht="15.75">
      <c r="D916" s="81"/>
      <c r="E916" s="81"/>
      <c r="F916" s="81"/>
      <c r="G916" s="81"/>
      <c r="H916" s="81"/>
      <c r="AF916" s="87"/>
    </row>
    <row r="917" spans="4:32" ht="15.75">
      <c r="D917" s="81"/>
      <c r="E917" s="81"/>
      <c r="F917" s="81"/>
      <c r="G917" s="81"/>
      <c r="H917" s="81"/>
      <c r="AF917" s="87"/>
    </row>
    <row r="918" spans="4:32" ht="15.75">
      <c r="D918" s="81"/>
      <c r="E918" s="81"/>
      <c r="F918" s="81"/>
      <c r="G918" s="81"/>
      <c r="H918" s="81"/>
      <c r="AF918" s="87"/>
    </row>
    <row r="919" spans="4:32" ht="15.75">
      <c r="D919" s="81"/>
      <c r="E919" s="81"/>
      <c r="F919" s="81"/>
      <c r="G919" s="81"/>
      <c r="H919" s="81"/>
      <c r="AF919" s="87"/>
    </row>
    <row r="920" spans="4:32" ht="15.75">
      <c r="D920" s="81"/>
      <c r="E920" s="81"/>
      <c r="F920" s="81"/>
      <c r="G920" s="81"/>
      <c r="H920" s="81"/>
      <c r="AF920" s="87"/>
    </row>
    <row r="921" spans="4:32" ht="15.75">
      <c r="D921" s="81"/>
      <c r="E921" s="81"/>
      <c r="F921" s="81"/>
      <c r="G921" s="81"/>
      <c r="H921" s="81"/>
      <c r="AF921" s="87"/>
    </row>
    <row r="922" spans="4:32" ht="15.75">
      <c r="D922" s="81"/>
      <c r="E922" s="81"/>
      <c r="F922" s="81"/>
      <c r="G922" s="81"/>
      <c r="H922" s="81"/>
      <c r="AF922" s="87"/>
    </row>
    <row r="923" spans="4:32" ht="15.75">
      <c r="D923" s="81"/>
      <c r="E923" s="81"/>
      <c r="F923" s="81"/>
      <c r="G923" s="81"/>
      <c r="H923" s="81"/>
      <c r="AF923" s="87"/>
    </row>
    <row r="924" spans="4:32" ht="15.75">
      <c r="D924" s="81"/>
      <c r="E924" s="81"/>
      <c r="F924" s="81"/>
      <c r="G924" s="81"/>
      <c r="H924" s="81"/>
      <c r="AF924" s="87"/>
    </row>
    <row r="925" spans="4:32" ht="15.75">
      <c r="D925" s="81"/>
      <c r="E925" s="81"/>
      <c r="F925" s="81"/>
      <c r="G925" s="81"/>
      <c r="H925" s="81"/>
      <c r="AF925" s="87"/>
    </row>
    <row r="926" spans="4:32" ht="15.75">
      <c r="D926" s="81"/>
      <c r="E926" s="81"/>
      <c r="F926" s="81"/>
      <c r="G926" s="81"/>
      <c r="H926" s="81"/>
      <c r="AF926" s="87"/>
    </row>
    <row r="927" spans="4:32" ht="15.75">
      <c r="D927" s="81"/>
      <c r="E927" s="81"/>
      <c r="F927" s="81"/>
      <c r="G927" s="81"/>
      <c r="H927" s="81"/>
      <c r="AF927" s="87"/>
    </row>
    <row r="928" spans="4:32" ht="15.75">
      <c r="D928" s="81"/>
      <c r="E928" s="81"/>
      <c r="F928" s="81"/>
      <c r="G928" s="81"/>
      <c r="H928" s="81"/>
      <c r="AF928" s="87"/>
    </row>
    <row r="929" spans="4:32" ht="15.75">
      <c r="D929" s="81"/>
      <c r="E929" s="81"/>
      <c r="F929" s="81"/>
      <c r="G929" s="81"/>
      <c r="H929" s="81"/>
      <c r="AF929" s="87"/>
    </row>
    <row r="930" spans="4:32" ht="15.75">
      <c r="D930" s="81"/>
      <c r="E930" s="81"/>
      <c r="F930" s="81"/>
      <c r="G930" s="81"/>
      <c r="H930" s="81"/>
      <c r="AF930" s="87"/>
    </row>
    <row r="931" spans="4:32" ht="15.75">
      <c r="D931" s="81"/>
      <c r="E931" s="81"/>
      <c r="F931" s="81"/>
      <c r="G931" s="81"/>
      <c r="H931" s="81"/>
      <c r="AF931" s="87"/>
    </row>
    <row r="932" spans="4:32" ht="15.75">
      <c r="D932" s="81"/>
      <c r="E932" s="81"/>
      <c r="F932" s="81"/>
      <c r="G932" s="81"/>
      <c r="H932" s="81"/>
      <c r="AF932" s="87"/>
    </row>
    <row r="933" spans="4:32" ht="15.75">
      <c r="D933" s="81"/>
      <c r="E933" s="81"/>
      <c r="F933" s="81"/>
      <c r="G933" s="81"/>
      <c r="H933" s="81"/>
      <c r="AF933" s="87"/>
    </row>
    <row r="934" spans="4:32" ht="15.75">
      <c r="D934" s="81"/>
      <c r="E934" s="81"/>
      <c r="F934" s="81"/>
      <c r="G934" s="81"/>
      <c r="H934" s="81"/>
      <c r="AF934" s="87"/>
    </row>
    <row r="935" spans="4:32" ht="15.75">
      <c r="D935" s="81"/>
      <c r="E935" s="81"/>
      <c r="F935" s="81"/>
      <c r="G935" s="81"/>
      <c r="H935" s="81"/>
      <c r="AF935" s="87"/>
    </row>
    <row r="936" spans="4:32" ht="15.75">
      <c r="D936" s="81"/>
      <c r="E936" s="81"/>
      <c r="F936" s="81"/>
      <c r="G936" s="81"/>
      <c r="H936" s="81"/>
      <c r="AF936" s="87"/>
    </row>
    <row r="937" spans="4:32" ht="15.75">
      <c r="D937" s="81"/>
      <c r="E937" s="81"/>
      <c r="F937" s="81"/>
      <c r="G937" s="81"/>
      <c r="H937" s="81"/>
      <c r="AF937" s="87"/>
    </row>
    <row r="938" spans="4:32" ht="15.75">
      <c r="D938" s="81"/>
      <c r="E938" s="81"/>
      <c r="F938" s="81"/>
      <c r="G938" s="81"/>
      <c r="H938" s="81"/>
      <c r="AF938" s="87"/>
    </row>
    <row r="939" spans="4:32" ht="15.75">
      <c r="D939" s="81"/>
      <c r="E939" s="81"/>
      <c r="F939" s="81"/>
      <c r="G939" s="81"/>
      <c r="H939" s="81"/>
      <c r="AF939" s="87"/>
    </row>
    <row r="940" spans="4:32" ht="15.75">
      <c r="D940" s="81"/>
      <c r="E940" s="81"/>
      <c r="F940" s="81"/>
      <c r="G940" s="81"/>
      <c r="H940" s="81"/>
      <c r="AF940" s="87"/>
    </row>
    <row r="941" spans="4:32" ht="15.75">
      <c r="D941" s="81"/>
      <c r="E941" s="81"/>
      <c r="F941" s="81"/>
      <c r="G941" s="81"/>
      <c r="H941" s="81"/>
      <c r="AF941" s="87"/>
    </row>
    <row r="942" spans="4:32" ht="15.75">
      <c r="D942" s="81"/>
      <c r="E942" s="81"/>
      <c r="F942" s="81"/>
      <c r="G942" s="81"/>
      <c r="H942" s="81"/>
      <c r="AF942" s="87"/>
    </row>
    <row r="943" spans="4:32" ht="15.75">
      <c r="D943" s="81"/>
      <c r="E943" s="81"/>
      <c r="F943" s="81"/>
      <c r="G943" s="81"/>
      <c r="H943" s="81"/>
      <c r="AF943" s="87"/>
    </row>
    <row r="944" spans="4:32" ht="15.75">
      <c r="D944" s="81"/>
      <c r="E944" s="81"/>
      <c r="F944" s="81"/>
      <c r="G944" s="81"/>
      <c r="H944" s="81"/>
      <c r="AF944" s="87"/>
    </row>
    <row r="945" spans="4:32" ht="15.75">
      <c r="D945" s="81"/>
      <c r="E945" s="81"/>
      <c r="F945" s="81"/>
      <c r="G945" s="81"/>
      <c r="H945" s="81"/>
      <c r="AF945" s="87"/>
    </row>
    <row r="946" spans="4:32" ht="15.75">
      <c r="D946" s="81"/>
      <c r="E946" s="81"/>
      <c r="F946" s="81"/>
      <c r="G946" s="81"/>
      <c r="H946" s="81"/>
      <c r="AF946" s="87"/>
    </row>
    <row r="947" spans="4:32" ht="15.75">
      <c r="D947" s="81"/>
      <c r="E947" s="81"/>
      <c r="F947" s="81"/>
      <c r="G947" s="81"/>
      <c r="H947" s="81"/>
      <c r="AF947" s="87"/>
    </row>
    <row r="948" spans="4:32" ht="15.75">
      <c r="D948" s="81"/>
      <c r="E948" s="81"/>
      <c r="F948" s="81"/>
      <c r="G948" s="81"/>
      <c r="H948" s="81"/>
      <c r="AF948" s="87"/>
    </row>
    <row r="949" spans="4:32" ht="15.75">
      <c r="D949" s="81"/>
      <c r="E949" s="81"/>
      <c r="F949" s="81"/>
      <c r="G949" s="81"/>
      <c r="H949" s="81"/>
      <c r="AF949" s="87"/>
    </row>
    <row r="950" spans="4:32" ht="15.75">
      <c r="D950" s="81"/>
      <c r="E950" s="81"/>
      <c r="F950" s="81"/>
      <c r="G950" s="81"/>
      <c r="H950" s="81"/>
      <c r="AF950" s="87"/>
    </row>
    <row r="951" spans="4:32" ht="15.75">
      <c r="D951" s="81"/>
      <c r="E951" s="81"/>
      <c r="F951" s="81"/>
      <c r="G951" s="81"/>
      <c r="H951" s="81"/>
      <c r="AF951" s="87"/>
    </row>
    <row r="952" spans="4:32" ht="15.75">
      <c r="D952" s="81"/>
      <c r="E952" s="81"/>
      <c r="F952" s="81"/>
      <c r="G952" s="81"/>
      <c r="H952" s="81"/>
      <c r="AF952" s="87"/>
    </row>
    <row r="953" spans="4:32" ht="15.75">
      <c r="D953" s="81"/>
      <c r="E953" s="81"/>
      <c r="F953" s="81"/>
      <c r="G953" s="81"/>
      <c r="H953" s="81"/>
      <c r="AF953" s="87"/>
    </row>
    <row r="954" spans="4:32" ht="15.75">
      <c r="D954" s="81"/>
      <c r="E954" s="81"/>
      <c r="F954" s="81"/>
      <c r="G954" s="81"/>
      <c r="H954" s="81"/>
      <c r="AF954" s="87"/>
    </row>
    <row r="955" spans="4:32" ht="15.75">
      <c r="D955" s="81"/>
      <c r="E955" s="81"/>
      <c r="F955" s="81"/>
      <c r="G955" s="81"/>
      <c r="H955" s="81"/>
      <c r="AF955" s="87"/>
    </row>
    <row r="956" spans="4:32" ht="15.75">
      <c r="D956" s="81"/>
      <c r="E956" s="81"/>
      <c r="F956" s="81"/>
      <c r="G956" s="81"/>
      <c r="H956" s="81"/>
      <c r="AF956" s="87"/>
    </row>
    <row r="957" spans="4:32" ht="15.75">
      <c r="D957" s="81"/>
      <c r="E957" s="81"/>
      <c r="F957" s="81"/>
      <c r="G957" s="81"/>
      <c r="H957" s="81"/>
      <c r="AF957" s="87"/>
    </row>
    <row r="958" spans="4:32" ht="15.75">
      <c r="D958" s="81"/>
      <c r="E958" s="81"/>
      <c r="F958" s="81"/>
      <c r="G958" s="81"/>
      <c r="H958" s="81"/>
      <c r="AF958" s="87"/>
    </row>
    <row r="959" spans="4:32" ht="15.75">
      <c r="D959" s="81"/>
      <c r="E959" s="81"/>
      <c r="F959" s="81"/>
      <c r="G959" s="81"/>
      <c r="H959" s="81"/>
      <c r="AF959" s="87"/>
    </row>
  </sheetData>
  <mergeCells count="35">
    <mergeCell ref="D133:G133"/>
    <mergeCell ref="D23:H23"/>
    <mergeCell ref="D24:H24"/>
    <mergeCell ref="D25:H25"/>
    <mergeCell ref="D26:H26"/>
    <mergeCell ref="D27:H27"/>
    <mergeCell ref="D28:H28"/>
    <mergeCell ref="D29:H29"/>
    <mergeCell ref="D128:G128"/>
    <mergeCell ref="D129:G129"/>
    <mergeCell ref="D130:G130"/>
    <mergeCell ref="D131:G131"/>
    <mergeCell ref="D132:G132"/>
    <mergeCell ref="D30:H30"/>
    <mergeCell ref="S33:AD33"/>
    <mergeCell ref="S34:AD34"/>
    <mergeCell ref="D127:G127"/>
    <mergeCell ref="I127:T127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4:H4"/>
    <mergeCell ref="D5:H5"/>
    <mergeCell ref="D6:H6"/>
    <mergeCell ref="D7:H7"/>
    <mergeCell ref="D13:H13"/>
  </mergeCells>
  <printOptions gridLines="1"/>
  <pageMargins left="0.31496062992125984" right="0.31496062992125984" top="0" bottom="0.74803149606299213" header="0" footer="0"/>
  <pageSetup paperSize="5" scale="45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ErrorMessage="1">
          <x14:formula1>
            <xm:f>Hoja3!$D$3:$D$32</xm:f>
          </x14:formula1>
          <xm:sqref>D16</xm:sqref>
        </x14:dataValidation>
        <x14:dataValidation type="list" allowBlank="1" showErrorMessage="1">
          <x14:formula1>
            <xm:f>Hoja3!$P$3:$P$6</xm:f>
          </x14:formula1>
          <xm:sqref>D128</xm:sqref>
        </x14:dataValidation>
        <x14:dataValidation type="list" allowBlank="1" showErrorMessage="1">
          <x14:formula1>
            <xm:f>Hoja3!$O$3:$O$7</xm:f>
          </x14:formula1>
          <xm:sqref>D127</xm:sqref>
        </x14:dataValidation>
        <x14:dataValidation type="list" allowBlank="1" showErrorMessage="1">
          <x14:formula1>
            <xm:f>Hoja3!$C$3:$C$32</xm:f>
          </x14:formula1>
          <xm:sqref>D14</xm:sqref>
        </x14:dataValidation>
        <x14:dataValidation type="list" allowBlank="1" showErrorMessage="1">
          <x14:formula1>
            <xm:f>Hoja3!$E$3:$E$6</xm:f>
          </x14:formula1>
          <xm:sqref>D17</xm:sqref>
        </x14:dataValidation>
        <x14:dataValidation type="list" allowBlank="1" showErrorMessage="1">
          <x14:formula1>
            <xm:f>Hoja3!$H$3:$H$5</xm:f>
          </x14:formula1>
          <xm:sqref>D21</xm:sqref>
        </x14:dataValidation>
        <x14:dataValidation type="list" allowBlank="1" showErrorMessage="1">
          <x14:formula1>
            <xm:f>Hoja3!$I$3:$I$32</xm:f>
          </x14:formula1>
          <xm:sqref>D22</xm:sqref>
        </x14:dataValidation>
        <x14:dataValidation type="list" allowBlank="1" showErrorMessage="1">
          <x14:formula1>
            <xm:f>Hoja3!$M$3:$M$23</xm:f>
          </x14:formula1>
          <xm:sqref>D26</xm:sqref>
        </x14:dataValidation>
        <x14:dataValidation type="list" allowBlank="1" showErrorMessage="1">
          <x14:formula1>
            <xm:f>Hoja3!$R$4:$R$99</xm:f>
          </x14:formula1>
          <xm:sqref>B53 B55 B58</xm:sqref>
        </x14:dataValidation>
        <x14:dataValidation type="list" allowBlank="1" showErrorMessage="1">
          <x14:formula1>
            <xm:f>Hoja3!$L$3:$L$8</xm:f>
          </x14:formula1>
          <xm:sqref>D25</xm:sqref>
        </x14:dataValidation>
        <x14:dataValidation type="list" allowBlank="1" showErrorMessage="1">
          <x14:formula1>
            <xm:f>Hoja3!$Q$3:$Q$5</xm:f>
          </x14:formula1>
          <xm:sqref>D131</xm:sqref>
        </x14:dataValidation>
        <x14:dataValidation type="list" allowBlank="1" showErrorMessage="1">
          <x14:formula1>
            <xm:f>Hoja3!$B$3:$B$25</xm:f>
          </x14:formula1>
          <xm:sqref>D15</xm:sqref>
        </x14:dataValidation>
        <x14:dataValidation type="list" allowBlank="1" showErrorMessage="1">
          <x14:formula1>
            <xm:f>Hoja3!$J$3:$J$8</xm:f>
          </x14:formula1>
          <xm:sqref>D23</xm:sqref>
        </x14:dataValidation>
        <x14:dataValidation type="list" allowBlank="1" showErrorMessage="1">
          <x14:formula1>
            <xm:f>Hoja3!$N$3:$N$94</xm:f>
          </x14:formula1>
          <xm:sqref>D27</xm:sqref>
        </x14:dataValidation>
        <x14:dataValidation type="list" allowBlank="1" showErrorMessage="1">
          <x14:formula1>
            <xm:f>Hoja3!$F$3:$F$30</xm:f>
          </x14:formula1>
          <xm:sqref>D18</xm:sqref>
        </x14:dataValidation>
        <x14:dataValidation type="list" allowBlank="1" showErrorMessage="1">
          <x14:formula1>
            <xm:f>Hoja3!$G$3:$G$113</xm:f>
          </x14:formula1>
          <xm:sqref>D20</xm:sqref>
        </x14:dataValidation>
        <x14:dataValidation type="list" allowBlank="1" showErrorMessage="1">
          <x14:formula1>
            <xm:f>Hoja3!$R$3:$R$99</xm:f>
          </x14:formula1>
          <xm:sqref>B35 D129</xm:sqref>
        </x14:dataValidation>
        <x14:dataValidation type="list" allowBlank="1" showErrorMessage="1">
          <x14:formula1>
            <xm:f>Hoja3!$K$3:$K$29</xm:f>
          </x14:formula1>
          <xm:sqref>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baseColWidth="10" defaultColWidth="14.42578125" defaultRowHeight="15" customHeight="1"/>
  <cols>
    <col min="2" max="2" width="45" customWidth="1"/>
    <col min="3" max="3" width="39.140625" customWidth="1"/>
  </cols>
  <sheetData>
    <row r="1" spans="1:26" ht="15" customHeight="1">
      <c r="A1" s="125" t="s">
        <v>376</v>
      </c>
      <c r="B1" s="126" t="s">
        <v>42</v>
      </c>
      <c r="C1" s="127" t="s">
        <v>43</v>
      </c>
      <c r="D1" s="128" t="s">
        <v>52</v>
      </c>
      <c r="E1" s="128" t="s">
        <v>357</v>
      </c>
      <c r="F1" s="129" t="s">
        <v>54</v>
      </c>
      <c r="G1" s="130" t="s">
        <v>377</v>
      </c>
      <c r="H1" s="130" t="s">
        <v>378</v>
      </c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spans="1:26" ht="15" customHeight="1">
      <c r="A2" s="129"/>
      <c r="B2" s="126" t="s">
        <v>58</v>
      </c>
      <c r="C2" s="127" t="s">
        <v>59</v>
      </c>
      <c r="D2" s="128" t="s">
        <v>68</v>
      </c>
      <c r="E2" s="128">
        <v>22787</v>
      </c>
      <c r="F2" s="129">
        <v>37731</v>
      </c>
      <c r="G2" s="131" t="s">
        <v>379</v>
      </c>
      <c r="H2" s="132" t="b">
        <v>1</v>
      </c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26" ht="15" customHeight="1">
      <c r="A3" s="129"/>
      <c r="B3" s="126" t="s">
        <v>73</v>
      </c>
      <c r="C3" s="127" t="s">
        <v>74</v>
      </c>
      <c r="D3" s="128" t="s">
        <v>68</v>
      </c>
      <c r="E3" s="128">
        <v>0</v>
      </c>
      <c r="F3" s="129">
        <v>1503807</v>
      </c>
      <c r="G3" s="131" t="s">
        <v>379</v>
      </c>
      <c r="H3" s="133" t="b">
        <v>0</v>
      </c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spans="1:26" ht="15" customHeight="1">
      <c r="A4" s="129"/>
      <c r="B4" s="126" t="s">
        <v>84</v>
      </c>
      <c r="C4" s="127" t="s">
        <v>85</v>
      </c>
      <c r="D4" s="128" t="s">
        <v>93</v>
      </c>
      <c r="E4" s="128"/>
      <c r="F4" s="129">
        <v>0.9</v>
      </c>
      <c r="G4" s="131" t="s">
        <v>379</v>
      </c>
      <c r="H4" s="134" t="b">
        <v>0</v>
      </c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spans="1:26" ht="15" customHeight="1">
      <c r="A5" s="129" t="s">
        <v>58</v>
      </c>
      <c r="B5" s="126" t="s">
        <v>95</v>
      </c>
      <c r="C5" s="127" t="s">
        <v>96</v>
      </c>
      <c r="D5" s="128" t="s">
        <v>93</v>
      </c>
      <c r="E5" s="128">
        <v>463</v>
      </c>
      <c r="F5" s="129">
        <v>7450</v>
      </c>
      <c r="G5" s="131" t="s">
        <v>379</v>
      </c>
      <c r="H5" s="135" t="b">
        <v>1</v>
      </c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spans="1:26" ht="15" customHeight="1">
      <c r="A6" s="129" t="s">
        <v>73</v>
      </c>
      <c r="B6" s="126" t="s">
        <v>106</v>
      </c>
      <c r="C6" s="127" t="s">
        <v>107</v>
      </c>
      <c r="D6" s="128" t="s">
        <v>93</v>
      </c>
      <c r="E6" s="128">
        <v>153</v>
      </c>
      <c r="F6" s="129">
        <v>640</v>
      </c>
      <c r="G6" s="131" t="s">
        <v>379</v>
      </c>
      <c r="H6" s="132" t="b">
        <v>1</v>
      </c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spans="1:26" ht="15" customHeight="1">
      <c r="A7" s="129" t="s">
        <v>116</v>
      </c>
      <c r="B7" s="126" t="s">
        <v>117</v>
      </c>
      <c r="C7" s="127" t="s">
        <v>118</v>
      </c>
      <c r="D7" s="128" t="s">
        <v>93</v>
      </c>
      <c r="E7" s="128">
        <v>3448</v>
      </c>
      <c r="F7" s="129">
        <v>5000</v>
      </c>
      <c r="G7" s="131" t="s">
        <v>379</v>
      </c>
      <c r="H7" s="135" t="b">
        <v>1</v>
      </c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</row>
    <row r="8" spans="1:26" ht="15" customHeight="1">
      <c r="A8" s="129" t="s">
        <v>58</v>
      </c>
      <c r="B8" s="126" t="s">
        <v>127</v>
      </c>
      <c r="C8" s="127" t="s">
        <v>128</v>
      </c>
      <c r="D8" s="128" t="s">
        <v>93</v>
      </c>
      <c r="E8" s="128">
        <v>7578</v>
      </c>
      <c r="F8" s="129">
        <v>8791</v>
      </c>
      <c r="G8" s="131" t="s">
        <v>379</v>
      </c>
      <c r="H8" s="132" t="b">
        <v>1</v>
      </c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spans="1:26" ht="15" customHeight="1">
      <c r="A9" s="129" t="s">
        <v>73</v>
      </c>
      <c r="B9" s="126" t="s">
        <v>136</v>
      </c>
      <c r="C9" s="127" t="s">
        <v>137</v>
      </c>
      <c r="D9" s="128" t="s">
        <v>93</v>
      </c>
      <c r="E9" s="128">
        <v>0</v>
      </c>
      <c r="F9" s="129">
        <v>1190350</v>
      </c>
      <c r="G9" s="131" t="s">
        <v>379</v>
      </c>
      <c r="H9" s="135" t="b">
        <v>1</v>
      </c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spans="1:26" ht="15" customHeight="1">
      <c r="A10" s="129" t="s">
        <v>73</v>
      </c>
      <c r="B10" s="126" t="s">
        <v>146</v>
      </c>
      <c r="C10" s="127" t="s">
        <v>147</v>
      </c>
      <c r="D10" s="128" t="s">
        <v>93</v>
      </c>
      <c r="E10" s="128">
        <v>6573</v>
      </c>
      <c r="F10" s="129">
        <v>26292</v>
      </c>
      <c r="G10" s="131" t="s">
        <v>379</v>
      </c>
      <c r="H10" s="132" t="b">
        <v>1</v>
      </c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spans="1:26" ht="15" customHeight="1">
      <c r="A11" s="129" t="s">
        <v>73</v>
      </c>
      <c r="B11" s="126" t="s">
        <v>154</v>
      </c>
      <c r="C11" s="127" t="s">
        <v>155</v>
      </c>
      <c r="D11" s="128" t="s">
        <v>93</v>
      </c>
      <c r="E11" s="128">
        <v>1005</v>
      </c>
      <c r="F11" s="129">
        <v>4020</v>
      </c>
      <c r="G11" s="131" t="s">
        <v>379</v>
      </c>
      <c r="H11" s="135" t="b">
        <v>1</v>
      </c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spans="1:26" ht="15" customHeight="1">
      <c r="A12" s="129" t="s">
        <v>116</v>
      </c>
      <c r="B12" s="126" t="s">
        <v>159</v>
      </c>
      <c r="C12" s="127" t="s">
        <v>160</v>
      </c>
      <c r="D12" s="128" t="s">
        <v>93</v>
      </c>
      <c r="E12" s="128">
        <v>1940</v>
      </c>
      <c r="F12" s="129">
        <v>6000</v>
      </c>
      <c r="G12" s="131" t="s">
        <v>379</v>
      </c>
      <c r="H12" s="132" t="b">
        <v>1</v>
      </c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</row>
    <row r="13" spans="1:26" ht="15" customHeight="1">
      <c r="A13" s="129" t="s">
        <v>58</v>
      </c>
      <c r="B13" s="126" t="s">
        <v>169</v>
      </c>
      <c r="C13" s="127" t="s">
        <v>170</v>
      </c>
      <c r="D13" s="128" t="s">
        <v>176</v>
      </c>
      <c r="E13" s="128">
        <v>2292</v>
      </c>
      <c r="F13" s="129">
        <v>850</v>
      </c>
      <c r="G13" s="136">
        <f>E13/3</f>
        <v>764</v>
      </c>
      <c r="H13" s="135" t="b">
        <v>1</v>
      </c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spans="1:26" ht="15" customHeight="1">
      <c r="A14" s="129" t="s">
        <v>73</v>
      </c>
      <c r="B14" s="126" t="s">
        <v>179</v>
      </c>
      <c r="C14" s="127" t="s">
        <v>180</v>
      </c>
      <c r="D14" s="128" t="s">
        <v>93</v>
      </c>
      <c r="E14" s="128">
        <v>4149</v>
      </c>
      <c r="F14" s="129">
        <v>15000</v>
      </c>
      <c r="G14" s="131" t="s">
        <v>379</v>
      </c>
      <c r="H14" s="132" t="b">
        <v>1</v>
      </c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</row>
    <row r="15" spans="1:26" ht="15" customHeight="1">
      <c r="A15" s="129" t="s">
        <v>73</v>
      </c>
      <c r="B15" s="126" t="s">
        <v>187</v>
      </c>
      <c r="C15" s="127" t="s">
        <v>188</v>
      </c>
      <c r="D15" s="128" t="s">
        <v>93</v>
      </c>
      <c r="E15" s="128">
        <v>6869</v>
      </c>
      <c r="F15" s="129">
        <v>29000</v>
      </c>
      <c r="G15" s="131" t="s">
        <v>379</v>
      </c>
      <c r="H15" s="135" t="b">
        <v>1</v>
      </c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</row>
    <row r="16" spans="1:26" ht="15" customHeight="1">
      <c r="A16" s="129" t="s">
        <v>58</v>
      </c>
      <c r="B16" s="126" t="s">
        <v>197</v>
      </c>
      <c r="C16" s="127" t="s">
        <v>198</v>
      </c>
      <c r="D16" s="128" t="s">
        <v>176</v>
      </c>
      <c r="E16" s="128">
        <v>1530</v>
      </c>
      <c r="F16" s="129">
        <v>500</v>
      </c>
      <c r="G16" s="136">
        <f>E16/3</f>
        <v>510</v>
      </c>
      <c r="H16" s="132" t="b">
        <v>1</v>
      </c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</row>
    <row r="17" spans="1:26" ht="15" customHeight="1">
      <c r="A17" s="129" t="s">
        <v>73</v>
      </c>
      <c r="B17" s="126" t="s">
        <v>204</v>
      </c>
      <c r="C17" s="127" t="s">
        <v>205</v>
      </c>
      <c r="D17" s="128" t="s">
        <v>93</v>
      </c>
      <c r="E17" s="128">
        <v>65280</v>
      </c>
      <c r="F17" s="129">
        <v>224400</v>
      </c>
      <c r="G17" s="131" t="s">
        <v>379</v>
      </c>
      <c r="H17" s="135" t="b">
        <v>1</v>
      </c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</row>
    <row r="18" spans="1:26" ht="15" customHeight="1">
      <c r="A18" s="129" t="s">
        <v>58</v>
      </c>
      <c r="B18" s="126" t="s">
        <v>212</v>
      </c>
      <c r="C18" s="137" t="s">
        <v>213</v>
      </c>
      <c r="D18" s="128" t="s">
        <v>176</v>
      </c>
      <c r="E18" s="128">
        <v>5082</v>
      </c>
      <c r="F18" s="129">
        <v>1300</v>
      </c>
      <c r="G18" s="136">
        <f t="shared" ref="G18:G19" si="0">E18/3</f>
        <v>1694</v>
      </c>
      <c r="H18" s="132" t="b">
        <v>1</v>
      </c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</row>
    <row r="19" spans="1:26" ht="15" customHeight="1">
      <c r="A19" s="129" t="s">
        <v>73</v>
      </c>
      <c r="B19" s="126" t="s">
        <v>220</v>
      </c>
      <c r="C19" s="137" t="s">
        <v>221</v>
      </c>
      <c r="D19" s="128" t="s">
        <v>176</v>
      </c>
      <c r="E19" s="128">
        <v>876</v>
      </c>
      <c r="F19" s="129">
        <v>260</v>
      </c>
      <c r="G19" s="136">
        <f t="shared" si="0"/>
        <v>292</v>
      </c>
      <c r="H19" s="135" t="b">
        <v>1</v>
      </c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</row>
    <row r="20" spans="1:26" ht="15" customHeight="1">
      <c r="A20" s="129" t="s">
        <v>58</v>
      </c>
      <c r="B20" s="126" t="s">
        <v>228</v>
      </c>
      <c r="C20" s="127" t="s">
        <v>229</v>
      </c>
      <c r="D20" s="128" t="s">
        <v>93</v>
      </c>
      <c r="E20" s="128">
        <v>0</v>
      </c>
      <c r="F20" s="129">
        <v>2030</v>
      </c>
      <c r="G20" s="131" t="s">
        <v>379</v>
      </c>
      <c r="H20" s="132" t="b">
        <v>1</v>
      </c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</row>
    <row r="21" spans="1:26" ht="15" customHeight="1">
      <c r="A21" s="129" t="s">
        <v>73</v>
      </c>
      <c r="B21" s="126" t="s">
        <v>237</v>
      </c>
      <c r="C21" s="127" t="s">
        <v>238</v>
      </c>
      <c r="D21" s="128" t="s">
        <v>93</v>
      </c>
      <c r="E21" s="128">
        <v>297</v>
      </c>
      <c r="F21" s="129">
        <v>1188</v>
      </c>
      <c r="G21" s="131" t="s">
        <v>379</v>
      </c>
      <c r="H21" s="135" t="b">
        <v>1</v>
      </c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</row>
    <row r="22" spans="1:26" ht="15" customHeight="1">
      <c r="A22" s="129" t="s">
        <v>58</v>
      </c>
      <c r="B22" s="126" t="s">
        <v>245</v>
      </c>
      <c r="C22" s="127" t="s">
        <v>246</v>
      </c>
      <c r="D22" s="128" t="s">
        <v>93</v>
      </c>
      <c r="E22" s="128">
        <v>33</v>
      </c>
      <c r="F22" s="129">
        <v>5000</v>
      </c>
      <c r="G22" s="131" t="s">
        <v>379</v>
      </c>
      <c r="H22" s="132" t="b">
        <v>1</v>
      </c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spans="1:26" ht="15" customHeight="1">
      <c r="A23" s="129" t="s">
        <v>73</v>
      </c>
      <c r="B23" s="126" t="s">
        <v>254</v>
      </c>
      <c r="C23" s="127" t="s">
        <v>255</v>
      </c>
      <c r="D23" s="128" t="s">
        <v>93</v>
      </c>
      <c r="E23" s="128">
        <v>4</v>
      </c>
      <c r="F23" s="129">
        <v>7</v>
      </c>
      <c r="G23" s="131" t="s">
        <v>379</v>
      </c>
      <c r="H23" s="135" t="b">
        <v>1</v>
      </c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4" spans="1:26" ht="15" customHeight="1">
      <c r="A24" s="129" t="s">
        <v>73</v>
      </c>
      <c r="B24" s="126" t="s">
        <v>264</v>
      </c>
      <c r="C24" s="127" t="s">
        <v>265</v>
      </c>
      <c r="D24" s="128" t="s">
        <v>93</v>
      </c>
      <c r="E24" s="128">
        <v>280</v>
      </c>
      <c r="F24" s="129">
        <v>1100</v>
      </c>
      <c r="G24" s="131" t="s">
        <v>379</v>
      </c>
      <c r="H24" s="132" t="b">
        <v>1</v>
      </c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</row>
    <row r="25" spans="1:26" ht="75.75">
      <c r="A25" s="129" t="s">
        <v>58</v>
      </c>
      <c r="B25" s="126" t="s">
        <v>274</v>
      </c>
      <c r="C25" s="127" t="s">
        <v>275</v>
      </c>
      <c r="D25" s="128" t="s">
        <v>93</v>
      </c>
      <c r="E25" s="128">
        <v>178</v>
      </c>
      <c r="F25" s="129">
        <v>700</v>
      </c>
      <c r="G25" s="131" t="s">
        <v>379</v>
      </c>
      <c r="H25" s="135" t="b">
        <v>1</v>
      </c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spans="1:26" ht="45.75">
      <c r="A26" s="129" t="s">
        <v>73</v>
      </c>
      <c r="B26" s="126" t="s">
        <v>284</v>
      </c>
      <c r="C26" s="127" t="s">
        <v>285</v>
      </c>
      <c r="D26" s="128" t="s">
        <v>93</v>
      </c>
      <c r="E26" s="128">
        <v>96</v>
      </c>
      <c r="F26" s="129">
        <v>400</v>
      </c>
      <c r="G26" s="131" t="s">
        <v>379</v>
      </c>
      <c r="H26" s="132" t="b">
        <v>1</v>
      </c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spans="1:26" ht="75.75">
      <c r="A27" s="129"/>
      <c r="B27" s="126" t="s">
        <v>295</v>
      </c>
      <c r="C27" s="127" t="s">
        <v>296</v>
      </c>
      <c r="D27" s="128" t="s">
        <v>93</v>
      </c>
      <c r="E27" s="128">
        <v>3</v>
      </c>
      <c r="F27" s="129">
        <v>12</v>
      </c>
      <c r="G27" s="131" t="s">
        <v>379</v>
      </c>
      <c r="H27" s="135" t="b">
        <v>1</v>
      </c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spans="1:26" ht="45.75">
      <c r="A28" s="129" t="s">
        <v>58</v>
      </c>
      <c r="B28" s="126" t="s">
        <v>304</v>
      </c>
      <c r="C28" s="127" t="s">
        <v>305</v>
      </c>
      <c r="D28" s="128" t="s">
        <v>176</v>
      </c>
      <c r="E28" s="128">
        <v>243</v>
      </c>
      <c r="F28" s="129">
        <v>110</v>
      </c>
      <c r="G28" s="136">
        <f t="shared" ref="G28:G29" si="1">E28/3</f>
        <v>81</v>
      </c>
      <c r="H28" s="132" t="b">
        <v>1</v>
      </c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spans="1:26" ht="45.75">
      <c r="A29" s="129" t="s">
        <v>73</v>
      </c>
      <c r="B29" s="126" t="s">
        <v>312</v>
      </c>
      <c r="C29" s="127" t="s">
        <v>313</v>
      </c>
      <c r="D29" s="128" t="s">
        <v>176</v>
      </c>
      <c r="E29" s="128">
        <v>526</v>
      </c>
      <c r="F29" s="129">
        <v>150</v>
      </c>
      <c r="G29" s="136">
        <f t="shared" si="1"/>
        <v>175.33333333333334</v>
      </c>
      <c r="H29" s="135" t="b">
        <v>1</v>
      </c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</row>
    <row r="30" spans="1:26" ht="18.75">
      <c r="A30" s="129"/>
      <c r="B30" s="126"/>
      <c r="C30" s="127"/>
      <c r="D30" s="128"/>
      <c r="E30" s="128"/>
      <c r="F30" s="129"/>
      <c r="G30" s="136"/>
      <c r="H30" s="136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spans="1:26" ht="18.75">
      <c r="A31" s="129"/>
      <c r="B31" s="126"/>
      <c r="C31" s="127"/>
      <c r="D31" s="128"/>
      <c r="E31" s="128"/>
      <c r="F31" s="129"/>
      <c r="G31" s="138"/>
      <c r="H31" s="138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spans="1:26" ht="18.75">
      <c r="A32" s="129"/>
      <c r="B32" s="126"/>
      <c r="C32" s="127"/>
      <c r="D32" s="128"/>
      <c r="E32" s="128"/>
      <c r="F32" s="129"/>
      <c r="G32" s="136"/>
      <c r="H32" s="136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spans="1:26" ht="18.75">
      <c r="A33" s="129"/>
      <c r="B33" s="126"/>
      <c r="C33" s="127"/>
      <c r="D33" s="128"/>
      <c r="E33" s="128"/>
      <c r="F33" s="129"/>
      <c r="G33" s="138"/>
      <c r="H33" s="138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spans="1:26" ht="18.75">
      <c r="A34" s="129"/>
      <c r="B34" s="126"/>
      <c r="C34" s="127"/>
      <c r="D34" s="128"/>
      <c r="E34" s="128"/>
      <c r="F34" s="129"/>
      <c r="G34" s="136"/>
      <c r="H34" s="136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spans="1:26" ht="18.75">
      <c r="A35" s="129"/>
      <c r="B35" s="126"/>
      <c r="C35" s="127"/>
      <c r="D35" s="128"/>
      <c r="E35" s="128"/>
      <c r="F35" s="129"/>
      <c r="G35" s="138"/>
      <c r="H35" s="138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spans="1:26" ht="18.75">
      <c r="A36" s="129"/>
      <c r="B36" s="126"/>
      <c r="C36" s="127"/>
      <c r="D36" s="128"/>
      <c r="E36" s="128"/>
      <c r="F36" s="129"/>
      <c r="G36" s="136"/>
      <c r="H36" s="136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spans="1:26" ht="18.75">
      <c r="A37" s="129"/>
      <c r="B37" s="126"/>
      <c r="C37" s="127"/>
      <c r="D37" s="128"/>
      <c r="E37" s="128"/>
      <c r="F37" s="129"/>
      <c r="G37" s="138"/>
      <c r="H37" s="138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</row>
    <row r="38" spans="1:26" ht="18.75">
      <c r="A38" s="129"/>
      <c r="B38" s="126"/>
      <c r="C38" s="127"/>
      <c r="D38" s="128"/>
      <c r="E38" s="128"/>
      <c r="F38" s="129"/>
      <c r="G38" s="136"/>
      <c r="H38" s="136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spans="1:26" ht="18.75">
      <c r="A39" s="129"/>
      <c r="B39" s="126"/>
      <c r="C39" s="127"/>
      <c r="D39" s="128"/>
      <c r="E39" s="128"/>
      <c r="F39" s="129"/>
      <c r="G39" s="138"/>
      <c r="H39" s="138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spans="1:26" ht="18.75">
      <c r="A40" s="129"/>
      <c r="B40" s="126"/>
      <c r="C40" s="127"/>
      <c r="D40" s="128"/>
      <c r="E40" s="128"/>
      <c r="F40" s="129"/>
      <c r="G40" s="136"/>
      <c r="H40" s="136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</row>
    <row r="41" spans="1:26" ht="18.75">
      <c r="A41" s="129"/>
      <c r="B41" s="126"/>
      <c r="C41" s="127"/>
      <c r="D41" s="128"/>
      <c r="E41" s="128"/>
      <c r="F41" s="129"/>
      <c r="G41" s="138"/>
      <c r="H41" s="138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</row>
    <row r="42" spans="1:26" ht="18.75">
      <c r="A42" s="129"/>
      <c r="B42" s="126"/>
      <c r="C42" s="127"/>
      <c r="D42" s="128"/>
      <c r="E42" s="128"/>
      <c r="F42" s="129"/>
      <c r="G42" s="136"/>
      <c r="H42" s="136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</row>
    <row r="43" spans="1:26" ht="18.75">
      <c r="A43" s="129"/>
      <c r="B43" s="126"/>
      <c r="C43" s="127"/>
      <c r="D43" s="128"/>
      <c r="E43" s="128"/>
      <c r="F43" s="129"/>
      <c r="G43" s="138"/>
      <c r="H43" s="138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</row>
    <row r="44" spans="1:26" ht="18.75">
      <c r="A44" s="129"/>
      <c r="B44" s="126"/>
      <c r="C44" s="127"/>
      <c r="D44" s="128"/>
      <c r="E44" s="128"/>
      <c r="F44" s="129"/>
      <c r="G44" s="136"/>
      <c r="H44" s="136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spans="1:26" ht="18.75">
      <c r="A45" s="129"/>
      <c r="B45" s="126"/>
      <c r="C45" s="127"/>
      <c r="D45" s="128"/>
      <c r="E45" s="128"/>
      <c r="F45" s="129"/>
      <c r="G45" s="138"/>
      <c r="H45" s="138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</row>
    <row r="46" spans="1:26" ht="18.75">
      <c r="A46" s="129"/>
      <c r="B46" s="126"/>
      <c r="C46" s="127"/>
      <c r="D46" s="128"/>
      <c r="E46" s="128"/>
      <c r="F46" s="129"/>
      <c r="G46" s="136"/>
      <c r="H46" s="136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</row>
    <row r="47" spans="1:26" ht="18.75">
      <c r="A47" s="129"/>
      <c r="B47" s="126"/>
      <c r="C47" s="127"/>
      <c r="D47" s="128"/>
      <c r="E47" s="128"/>
      <c r="F47" s="129"/>
      <c r="G47" s="138"/>
      <c r="H47" s="138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</row>
    <row r="48" spans="1:26" ht="18.75">
      <c r="A48" s="129"/>
      <c r="B48" s="126"/>
      <c r="C48" s="127"/>
      <c r="D48" s="128"/>
      <c r="E48" s="128"/>
      <c r="F48" s="129"/>
      <c r="G48" s="136"/>
      <c r="H48" s="136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</row>
    <row r="49" spans="1:26" ht="18.75">
      <c r="A49" s="129"/>
      <c r="B49" s="126"/>
      <c r="C49" s="127"/>
      <c r="D49" s="128"/>
      <c r="E49" s="128"/>
      <c r="F49" s="129"/>
      <c r="G49" s="138"/>
      <c r="H49" s="138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</row>
    <row r="50" spans="1:26" ht="18.75">
      <c r="A50" s="129"/>
      <c r="B50" s="126"/>
      <c r="C50" s="127"/>
      <c r="D50" s="128"/>
      <c r="E50" s="128"/>
      <c r="F50" s="129"/>
      <c r="G50" s="136"/>
      <c r="H50" s="136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</row>
    <row r="51" spans="1:26" ht="18.75">
      <c r="A51" s="129"/>
      <c r="B51" s="126"/>
      <c r="C51" s="127"/>
      <c r="D51" s="128"/>
      <c r="E51" s="128"/>
      <c r="F51" s="129"/>
      <c r="G51" s="138"/>
      <c r="H51" s="138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</row>
    <row r="52" spans="1:26" ht="18.75">
      <c r="A52" s="129"/>
      <c r="B52" s="126"/>
      <c r="C52" s="127"/>
      <c r="D52" s="128"/>
      <c r="E52" s="128"/>
      <c r="F52" s="129"/>
      <c r="G52" s="136"/>
      <c r="H52" s="136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</row>
    <row r="53" spans="1:26" ht="18.75">
      <c r="A53" s="129"/>
      <c r="B53" s="126"/>
      <c r="C53" s="127"/>
      <c r="D53" s="128"/>
      <c r="E53" s="128"/>
      <c r="F53" s="129"/>
      <c r="G53" s="138"/>
      <c r="H53" s="138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</row>
    <row r="54" spans="1:26" ht="18.75">
      <c r="A54" s="129"/>
      <c r="B54" s="126"/>
      <c r="C54" s="127"/>
      <c r="D54" s="128"/>
      <c r="E54" s="128"/>
      <c r="F54" s="129"/>
      <c r="G54" s="136"/>
      <c r="H54" s="136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</row>
    <row r="55" spans="1:26" ht="18.75">
      <c r="A55" s="129"/>
      <c r="B55" s="126"/>
      <c r="C55" s="127"/>
      <c r="D55" s="128"/>
      <c r="E55" s="128"/>
      <c r="F55" s="129"/>
      <c r="G55" s="138"/>
      <c r="H55" s="138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</row>
    <row r="56" spans="1:26" ht="18.75">
      <c r="A56" s="129"/>
      <c r="B56" s="126"/>
      <c r="C56" s="127"/>
      <c r="D56" s="128"/>
      <c r="E56" s="128"/>
      <c r="F56" s="129"/>
      <c r="G56" s="136"/>
      <c r="H56" s="136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</row>
    <row r="57" spans="1:26" ht="18.75">
      <c r="A57" s="129"/>
      <c r="B57" s="126"/>
      <c r="C57" s="127"/>
      <c r="D57" s="128"/>
      <c r="E57" s="128"/>
      <c r="F57" s="129"/>
      <c r="G57" s="138"/>
      <c r="H57" s="138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</row>
    <row r="58" spans="1:26" ht="18.75">
      <c r="A58" s="129"/>
      <c r="B58" s="126"/>
      <c r="C58" s="127"/>
      <c r="D58" s="128"/>
      <c r="E58" s="128"/>
      <c r="F58" s="129"/>
      <c r="G58" s="136"/>
      <c r="H58" s="136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</row>
    <row r="59" spans="1:26" ht="18.75">
      <c r="A59" s="129"/>
      <c r="B59" s="126"/>
      <c r="C59" s="127"/>
      <c r="D59" s="128"/>
      <c r="E59" s="128"/>
      <c r="F59" s="129"/>
      <c r="G59" s="138"/>
      <c r="H59" s="138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</row>
    <row r="60" spans="1:26" ht="18.75">
      <c r="A60" s="129"/>
      <c r="B60" s="126"/>
      <c r="C60" s="127"/>
      <c r="D60" s="128"/>
      <c r="E60" s="128"/>
      <c r="F60" s="129"/>
      <c r="G60" s="136"/>
      <c r="H60" s="136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spans="1:26" ht="18.75">
      <c r="A61" s="129"/>
      <c r="B61" s="126"/>
      <c r="C61" s="127"/>
      <c r="D61" s="128"/>
      <c r="E61" s="128"/>
      <c r="F61" s="129"/>
      <c r="G61" s="138"/>
      <c r="H61" s="138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spans="1:26" ht="18.75">
      <c r="A62" s="129"/>
      <c r="B62" s="126"/>
      <c r="C62" s="127"/>
      <c r="D62" s="128"/>
      <c r="E62" s="128"/>
      <c r="F62" s="129"/>
      <c r="G62" s="136"/>
      <c r="H62" s="136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</row>
    <row r="63" spans="1:26" ht="18.75">
      <c r="A63" s="129"/>
      <c r="B63" s="126"/>
      <c r="C63" s="127"/>
      <c r="D63" s="128"/>
      <c r="E63" s="128"/>
      <c r="F63" s="129"/>
      <c r="G63" s="138"/>
      <c r="H63" s="138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spans="1:26" ht="18.75">
      <c r="A64" s="129"/>
      <c r="B64" s="126"/>
      <c r="C64" s="127"/>
      <c r="D64" s="128"/>
      <c r="E64" s="128"/>
      <c r="F64" s="129"/>
      <c r="G64" s="136"/>
      <c r="H64" s="136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spans="1:26" ht="18.75">
      <c r="A65" s="129"/>
      <c r="B65" s="126"/>
      <c r="C65" s="127"/>
      <c r="D65" s="128"/>
      <c r="E65" s="128"/>
      <c r="F65" s="129"/>
      <c r="G65" s="138"/>
      <c r="H65" s="138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spans="1:26" ht="18.75">
      <c r="A66" s="129"/>
      <c r="B66" s="126"/>
      <c r="C66" s="127"/>
      <c r="D66" s="128"/>
      <c r="E66" s="128"/>
      <c r="F66" s="129"/>
      <c r="G66" s="136"/>
      <c r="H66" s="136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spans="1:26" ht="18.75">
      <c r="A67" s="129"/>
      <c r="B67" s="126"/>
      <c r="C67" s="127"/>
      <c r="D67" s="128"/>
      <c r="E67" s="128"/>
      <c r="F67" s="129"/>
      <c r="G67" s="138"/>
      <c r="H67" s="138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spans="1:26" ht="18.75">
      <c r="A68" s="129"/>
      <c r="B68" s="126"/>
      <c r="C68" s="127"/>
      <c r="D68" s="128"/>
      <c r="E68" s="128"/>
      <c r="F68" s="129"/>
      <c r="G68" s="136"/>
      <c r="H68" s="136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spans="1:26" ht="18.75">
      <c r="A69" s="129"/>
      <c r="B69" s="126"/>
      <c r="C69" s="127"/>
      <c r="D69" s="128"/>
      <c r="E69" s="128"/>
      <c r="F69" s="129"/>
      <c r="G69" s="138"/>
      <c r="H69" s="138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spans="1:26" ht="18.75">
      <c r="A70" s="129"/>
      <c r="B70" s="126"/>
      <c r="C70" s="127"/>
      <c r="D70" s="128"/>
      <c r="E70" s="128"/>
      <c r="F70" s="129"/>
      <c r="G70" s="136"/>
      <c r="H70" s="136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spans="1:26" ht="18.75">
      <c r="A71" s="129"/>
      <c r="B71" s="126"/>
      <c r="C71" s="127"/>
      <c r="D71" s="128"/>
      <c r="E71" s="128"/>
      <c r="F71" s="129"/>
      <c r="G71" s="138"/>
      <c r="H71" s="138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spans="1:26" ht="18.75">
      <c r="A72" s="129"/>
      <c r="B72" s="126"/>
      <c r="C72" s="127"/>
      <c r="D72" s="128"/>
      <c r="E72" s="128"/>
      <c r="F72" s="129"/>
      <c r="G72" s="136"/>
      <c r="H72" s="136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spans="1:26" ht="18.75">
      <c r="A73" s="129"/>
      <c r="B73" s="126"/>
      <c r="C73" s="127"/>
      <c r="D73" s="128"/>
      <c r="E73" s="128"/>
      <c r="F73" s="129"/>
      <c r="G73" s="138"/>
      <c r="H73" s="138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spans="1:26" ht="18.75">
      <c r="A74" s="129"/>
      <c r="B74" s="126"/>
      <c r="C74" s="127"/>
      <c r="D74" s="128"/>
      <c r="E74" s="128"/>
      <c r="F74" s="129"/>
      <c r="G74" s="136"/>
      <c r="H74" s="136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spans="1:26" ht="18.75">
      <c r="A75" s="129"/>
      <c r="B75" s="126"/>
      <c r="C75" s="127"/>
      <c r="D75" s="128"/>
      <c r="E75" s="128"/>
      <c r="F75" s="129"/>
      <c r="G75" s="138"/>
      <c r="H75" s="138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spans="1:26" ht="18.75">
      <c r="A76" s="129"/>
      <c r="B76" s="126"/>
      <c r="C76" s="127"/>
      <c r="D76" s="128"/>
      <c r="E76" s="128"/>
      <c r="F76" s="129"/>
      <c r="G76" s="136"/>
      <c r="H76" s="136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spans="1:26" ht="18.75">
      <c r="A77" s="129"/>
      <c r="B77" s="126"/>
      <c r="C77" s="127"/>
      <c r="D77" s="128"/>
      <c r="E77" s="128"/>
      <c r="F77" s="129"/>
      <c r="G77" s="138"/>
      <c r="H77" s="138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spans="1:26" ht="18.75">
      <c r="A78" s="129"/>
      <c r="B78" s="126"/>
      <c r="C78" s="127"/>
      <c r="D78" s="128"/>
      <c r="E78" s="128"/>
      <c r="F78" s="129"/>
      <c r="G78" s="136"/>
      <c r="H78" s="136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spans="1:26" ht="18.75">
      <c r="A79" s="129"/>
      <c r="B79" s="126"/>
      <c r="C79" s="127"/>
      <c r="D79" s="128"/>
      <c r="E79" s="128"/>
      <c r="F79" s="129"/>
      <c r="G79" s="138"/>
      <c r="H79" s="138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spans="1:26" ht="18.75">
      <c r="A80" s="129"/>
      <c r="B80" s="126"/>
      <c r="C80" s="127"/>
      <c r="D80" s="128"/>
      <c r="E80" s="128"/>
      <c r="F80" s="129"/>
      <c r="G80" s="136"/>
      <c r="H80" s="136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spans="1:26" ht="18.75">
      <c r="A81" s="129"/>
      <c r="B81" s="126"/>
      <c r="C81" s="127"/>
      <c r="D81" s="128"/>
      <c r="E81" s="128"/>
      <c r="F81" s="129"/>
      <c r="G81" s="138"/>
      <c r="H81" s="138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spans="1:26" ht="18.75">
      <c r="A82" s="129"/>
      <c r="B82" s="126"/>
      <c r="C82" s="127"/>
      <c r="D82" s="128"/>
      <c r="E82" s="128"/>
      <c r="F82" s="129"/>
      <c r="G82" s="136"/>
      <c r="H82" s="136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spans="1:26" ht="18.75">
      <c r="A83" s="129"/>
      <c r="B83" s="126"/>
      <c r="C83" s="127"/>
      <c r="D83" s="128"/>
      <c r="E83" s="128"/>
      <c r="F83" s="129"/>
      <c r="G83" s="138"/>
      <c r="H83" s="138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spans="1:26" ht="18.75">
      <c r="A84" s="129"/>
      <c r="B84" s="126"/>
      <c r="C84" s="127"/>
      <c r="D84" s="128"/>
      <c r="E84" s="128"/>
      <c r="F84" s="129"/>
      <c r="G84" s="136"/>
      <c r="H84" s="136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spans="1:26" ht="18.75">
      <c r="A85" s="129"/>
      <c r="B85" s="126"/>
      <c r="C85" s="127"/>
      <c r="D85" s="128"/>
      <c r="E85" s="128"/>
      <c r="F85" s="129"/>
      <c r="G85" s="138"/>
      <c r="H85" s="138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spans="1:26" ht="18.75">
      <c r="A86" s="129"/>
      <c r="B86" s="126"/>
      <c r="C86" s="127"/>
      <c r="D86" s="128"/>
      <c r="E86" s="128"/>
      <c r="F86" s="129"/>
      <c r="G86" s="136"/>
      <c r="H86" s="136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spans="1:26" ht="18.75">
      <c r="A87" s="129"/>
      <c r="B87" s="126"/>
      <c r="C87" s="127"/>
      <c r="D87" s="128"/>
      <c r="E87" s="128"/>
      <c r="F87" s="129"/>
      <c r="G87" s="138"/>
      <c r="H87" s="138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spans="1:26" ht="18.75">
      <c r="A88" s="129"/>
      <c r="B88" s="126"/>
      <c r="C88" s="127"/>
      <c r="D88" s="128"/>
      <c r="E88" s="128"/>
      <c r="F88" s="129"/>
      <c r="G88" s="136"/>
      <c r="H88" s="136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spans="1:26" ht="18.75">
      <c r="A89" s="129"/>
      <c r="B89" s="126"/>
      <c r="C89" s="127"/>
      <c r="D89" s="128"/>
      <c r="E89" s="128"/>
      <c r="F89" s="129"/>
      <c r="G89" s="138"/>
      <c r="H89" s="138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spans="1:26" ht="18.75">
      <c r="A90" s="129"/>
      <c r="B90" s="126"/>
      <c r="C90" s="127"/>
      <c r="D90" s="128"/>
      <c r="E90" s="128"/>
      <c r="F90" s="129"/>
      <c r="G90" s="136"/>
      <c r="H90" s="136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spans="1:26" ht="18.75">
      <c r="A91" s="129"/>
      <c r="B91" s="126"/>
      <c r="C91" s="127"/>
      <c r="D91" s="128"/>
      <c r="E91" s="128"/>
      <c r="F91" s="129"/>
      <c r="G91" s="138"/>
      <c r="H91" s="138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spans="1:26" ht="18.75">
      <c r="A92" s="129"/>
      <c r="B92" s="126"/>
      <c r="C92" s="127"/>
      <c r="D92" s="128"/>
      <c r="E92" s="128"/>
      <c r="F92" s="129"/>
      <c r="G92" s="136"/>
      <c r="H92" s="136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spans="1:26" ht="18.75">
      <c r="A93" s="129"/>
      <c r="B93" s="126"/>
      <c r="C93" s="127"/>
      <c r="D93" s="128"/>
      <c r="E93" s="128"/>
      <c r="F93" s="129"/>
      <c r="G93" s="138"/>
      <c r="H93" s="138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  <row r="94" spans="1:26" ht="18.75">
      <c r="A94" s="129"/>
      <c r="B94" s="126"/>
      <c r="C94" s="127"/>
      <c r="D94" s="128"/>
      <c r="E94" s="128"/>
      <c r="F94" s="129"/>
      <c r="G94" s="136"/>
      <c r="H94" s="136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</row>
    <row r="95" spans="1:26" ht="18.75">
      <c r="A95" s="129"/>
      <c r="B95" s="126"/>
      <c r="C95" s="127"/>
      <c r="D95" s="128"/>
      <c r="E95" s="128"/>
      <c r="F95" s="129"/>
      <c r="G95" s="138"/>
      <c r="H95" s="138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</row>
    <row r="96" spans="1:26" ht="18.75">
      <c r="A96" s="129"/>
      <c r="B96" s="126"/>
      <c r="C96" s="127"/>
      <c r="D96" s="128"/>
      <c r="E96" s="128"/>
      <c r="F96" s="129"/>
      <c r="G96" s="136"/>
      <c r="H96" s="136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</row>
    <row r="97" spans="1:26" ht="18.75">
      <c r="A97" s="129"/>
      <c r="B97" s="126"/>
      <c r="C97" s="127"/>
      <c r="D97" s="128"/>
      <c r="E97" s="128"/>
      <c r="F97" s="129"/>
      <c r="G97" s="138"/>
      <c r="H97" s="138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</row>
    <row r="98" spans="1:26" ht="18.75">
      <c r="A98" s="129"/>
      <c r="B98" s="126"/>
      <c r="C98" s="127"/>
      <c r="D98" s="128"/>
      <c r="E98" s="128"/>
      <c r="F98" s="129"/>
      <c r="G98" s="136"/>
      <c r="H98" s="136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</row>
    <row r="99" spans="1:26" ht="18.75">
      <c r="A99" s="129"/>
      <c r="B99" s="126"/>
      <c r="C99" s="127"/>
      <c r="D99" s="128"/>
      <c r="E99" s="128"/>
      <c r="F99" s="129"/>
      <c r="G99" s="138"/>
      <c r="H99" s="138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</row>
    <row r="100" spans="1:26" ht="18.75">
      <c r="A100" s="129"/>
      <c r="B100" s="126"/>
      <c r="C100" s="127"/>
      <c r="D100" s="128"/>
      <c r="E100" s="128"/>
      <c r="F100" s="129"/>
      <c r="G100" s="136"/>
      <c r="H100" s="136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</row>
    <row r="101" spans="1:26" ht="18.75">
      <c r="A101" s="129"/>
      <c r="B101" s="126"/>
      <c r="C101" s="127"/>
      <c r="D101" s="128"/>
      <c r="E101" s="128"/>
      <c r="F101" s="129"/>
      <c r="G101" s="138"/>
      <c r="H101" s="138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</row>
    <row r="102" spans="1:26" ht="18.75">
      <c r="A102" s="129"/>
      <c r="B102" s="126"/>
      <c r="C102" s="127"/>
      <c r="D102" s="128"/>
      <c r="E102" s="128"/>
      <c r="F102" s="129"/>
      <c r="G102" s="136"/>
      <c r="H102" s="136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</row>
    <row r="103" spans="1:26" ht="18.75">
      <c r="A103" s="129"/>
      <c r="B103" s="126"/>
      <c r="C103" s="127"/>
      <c r="D103" s="128"/>
      <c r="E103" s="128"/>
      <c r="F103" s="129"/>
      <c r="G103" s="138"/>
      <c r="H103" s="138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</row>
    <row r="104" spans="1:26" ht="18.75">
      <c r="A104" s="129"/>
      <c r="B104" s="126"/>
      <c r="C104" s="127"/>
      <c r="D104" s="128"/>
      <c r="E104" s="128"/>
      <c r="F104" s="129"/>
      <c r="G104" s="136"/>
      <c r="H104" s="136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</row>
    <row r="105" spans="1:26" ht="18.75">
      <c r="A105" s="129"/>
      <c r="B105" s="126"/>
      <c r="C105" s="127"/>
      <c r="D105" s="128"/>
      <c r="E105" s="128"/>
      <c r="F105" s="129"/>
      <c r="G105" s="138"/>
      <c r="H105" s="138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</row>
    <row r="106" spans="1:26" ht="18.75">
      <c r="A106" s="129"/>
      <c r="B106" s="126"/>
      <c r="C106" s="127"/>
      <c r="D106" s="128"/>
      <c r="E106" s="128"/>
      <c r="F106" s="129"/>
      <c r="G106" s="136"/>
      <c r="H106" s="136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</row>
    <row r="107" spans="1:26" ht="18.75">
      <c r="A107" s="129"/>
      <c r="B107" s="126"/>
      <c r="C107" s="127"/>
      <c r="D107" s="128"/>
      <c r="E107" s="128"/>
      <c r="F107" s="129"/>
      <c r="G107" s="138"/>
      <c r="H107" s="138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</row>
    <row r="108" spans="1:26" ht="18.75">
      <c r="A108" s="129"/>
      <c r="B108" s="126"/>
      <c r="C108" s="127"/>
      <c r="D108" s="128"/>
      <c r="E108" s="128"/>
      <c r="F108" s="129"/>
      <c r="G108" s="136"/>
      <c r="H108" s="136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</row>
    <row r="109" spans="1:26" ht="18.75">
      <c r="A109" s="129"/>
      <c r="B109" s="126"/>
      <c r="C109" s="127"/>
      <c r="D109" s="128"/>
      <c r="E109" s="128"/>
      <c r="F109" s="129"/>
      <c r="G109" s="138"/>
      <c r="H109" s="138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</row>
    <row r="110" spans="1:26" ht="18.75">
      <c r="A110" s="129"/>
      <c r="B110" s="126"/>
      <c r="C110" s="127"/>
      <c r="D110" s="128"/>
      <c r="E110" s="128"/>
      <c r="F110" s="129"/>
      <c r="G110" s="136"/>
      <c r="H110" s="136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</row>
    <row r="111" spans="1:26" ht="18.75">
      <c r="A111" s="129"/>
      <c r="B111" s="126"/>
      <c r="C111" s="127"/>
      <c r="D111" s="128"/>
      <c r="E111" s="128"/>
      <c r="F111" s="129"/>
      <c r="G111" s="138"/>
      <c r="H111" s="138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</row>
    <row r="112" spans="1:26" ht="18.75">
      <c r="A112" s="129"/>
      <c r="B112" s="126"/>
      <c r="C112" s="127"/>
      <c r="D112" s="128"/>
      <c r="E112" s="128"/>
      <c r="F112" s="129"/>
      <c r="G112" s="136"/>
      <c r="H112" s="136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</row>
    <row r="113" spans="1:26" ht="18.75">
      <c r="A113" s="129"/>
      <c r="B113" s="126"/>
      <c r="C113" s="127"/>
      <c r="D113" s="128"/>
      <c r="E113" s="128"/>
      <c r="F113" s="129"/>
      <c r="G113" s="138"/>
      <c r="H113" s="138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</row>
    <row r="114" spans="1:26" ht="18.75">
      <c r="A114" s="129"/>
      <c r="B114" s="126"/>
      <c r="C114" s="127"/>
      <c r="D114" s="128"/>
      <c r="E114" s="128"/>
      <c r="F114" s="129"/>
      <c r="G114" s="136"/>
      <c r="H114" s="136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</row>
    <row r="115" spans="1:26" ht="18.75">
      <c r="A115" s="129"/>
      <c r="B115" s="126"/>
      <c r="C115" s="127"/>
      <c r="D115" s="128"/>
      <c r="E115" s="128"/>
      <c r="F115" s="129"/>
      <c r="G115" s="138"/>
      <c r="H115" s="138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</row>
    <row r="116" spans="1:26" ht="18.75">
      <c r="A116" s="129"/>
      <c r="B116" s="126"/>
      <c r="C116" s="127"/>
      <c r="D116" s="128"/>
      <c r="E116" s="128"/>
      <c r="F116" s="129"/>
      <c r="G116" s="136"/>
      <c r="H116" s="136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</row>
    <row r="117" spans="1:26" ht="18.75">
      <c r="A117" s="129"/>
      <c r="B117" s="126"/>
      <c r="C117" s="127"/>
      <c r="D117" s="128"/>
      <c r="E117" s="128"/>
      <c r="F117" s="129"/>
      <c r="G117" s="138"/>
      <c r="H117" s="138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</row>
    <row r="118" spans="1:26" ht="18.75">
      <c r="A118" s="129"/>
      <c r="B118" s="126"/>
      <c r="C118" s="127"/>
      <c r="D118" s="128"/>
      <c r="E118" s="128"/>
      <c r="F118" s="129"/>
      <c r="G118" s="136"/>
      <c r="H118" s="136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</row>
    <row r="119" spans="1:26" ht="18.75">
      <c r="A119" s="129"/>
      <c r="B119" s="126"/>
      <c r="C119" s="127"/>
      <c r="D119" s="128"/>
      <c r="E119" s="128"/>
      <c r="F119" s="129"/>
      <c r="G119" s="138"/>
      <c r="H119" s="138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</row>
    <row r="120" spans="1:26" ht="18.75">
      <c r="A120" s="129"/>
      <c r="B120" s="126"/>
      <c r="C120" s="127"/>
      <c r="D120" s="128"/>
      <c r="E120" s="128"/>
      <c r="F120" s="129"/>
      <c r="G120" s="136"/>
      <c r="H120" s="136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</row>
    <row r="121" spans="1:26" ht="18.75">
      <c r="A121" s="129"/>
      <c r="B121" s="126"/>
      <c r="C121" s="127"/>
      <c r="D121" s="128"/>
      <c r="E121" s="128"/>
      <c r="F121" s="129"/>
      <c r="G121" s="138"/>
      <c r="H121" s="138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</row>
    <row r="122" spans="1:26" ht="18.75">
      <c r="A122" s="129"/>
      <c r="B122" s="126"/>
      <c r="C122" s="127"/>
      <c r="D122" s="128"/>
      <c r="E122" s="128"/>
      <c r="F122" s="129"/>
      <c r="G122" s="136"/>
      <c r="H122" s="136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</row>
    <row r="123" spans="1:26" ht="18.75">
      <c r="A123" s="129"/>
      <c r="B123" s="126"/>
      <c r="C123" s="127"/>
      <c r="D123" s="128"/>
      <c r="E123" s="128"/>
      <c r="F123" s="129"/>
      <c r="G123" s="138"/>
      <c r="H123" s="138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</row>
    <row r="124" spans="1:26" ht="18.75">
      <c r="A124" s="129"/>
      <c r="B124" s="126"/>
      <c r="C124" s="127"/>
      <c r="D124" s="128"/>
      <c r="E124" s="128"/>
      <c r="F124" s="129"/>
      <c r="G124" s="136"/>
      <c r="H124" s="136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</row>
    <row r="125" spans="1:26" ht="18.75">
      <c r="A125" s="129"/>
      <c r="B125" s="126"/>
      <c r="C125" s="127"/>
      <c r="D125" s="128"/>
      <c r="E125" s="128"/>
      <c r="F125" s="129"/>
      <c r="G125" s="138"/>
      <c r="H125" s="138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</row>
    <row r="126" spans="1:26" ht="18.75">
      <c r="A126" s="129"/>
      <c r="B126" s="126"/>
      <c r="C126" s="127"/>
      <c r="D126" s="128"/>
      <c r="E126" s="128"/>
      <c r="F126" s="129"/>
      <c r="G126" s="136"/>
      <c r="H126" s="136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</row>
    <row r="127" spans="1:26" ht="18.75">
      <c r="A127" s="129"/>
      <c r="B127" s="126"/>
      <c r="C127" s="127"/>
      <c r="D127" s="128"/>
      <c r="E127" s="128"/>
      <c r="F127" s="129"/>
      <c r="G127" s="138"/>
      <c r="H127" s="138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</row>
    <row r="128" spans="1:26" ht="18.75">
      <c r="A128" s="129"/>
      <c r="B128" s="126"/>
      <c r="C128" s="127"/>
      <c r="D128" s="128"/>
      <c r="E128" s="128"/>
      <c r="F128" s="129"/>
      <c r="G128" s="136"/>
      <c r="H128" s="136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</row>
    <row r="129" spans="1:26" ht="18.75">
      <c r="A129" s="129"/>
      <c r="B129" s="126"/>
      <c r="C129" s="127"/>
      <c r="D129" s="128"/>
      <c r="E129" s="128"/>
      <c r="F129" s="129"/>
      <c r="G129" s="138"/>
      <c r="H129" s="138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</row>
    <row r="130" spans="1:26" ht="18.75">
      <c r="A130" s="129"/>
      <c r="B130" s="126"/>
      <c r="C130" s="127"/>
      <c r="D130" s="128"/>
      <c r="E130" s="128"/>
      <c r="F130" s="129"/>
      <c r="G130" s="136"/>
      <c r="H130" s="136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</row>
    <row r="131" spans="1:26" ht="18.75">
      <c r="A131" s="129"/>
      <c r="B131" s="126"/>
      <c r="C131" s="127"/>
      <c r="D131" s="128"/>
      <c r="E131" s="128"/>
      <c r="F131" s="129"/>
      <c r="G131" s="138"/>
      <c r="H131" s="138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</row>
    <row r="132" spans="1:26" ht="18.75">
      <c r="A132" s="129"/>
      <c r="B132" s="126"/>
      <c r="C132" s="127"/>
      <c r="D132" s="128"/>
      <c r="E132" s="128"/>
      <c r="F132" s="129"/>
      <c r="G132" s="136"/>
      <c r="H132" s="136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</row>
    <row r="133" spans="1:26" ht="18.75">
      <c r="A133" s="129"/>
      <c r="B133" s="126"/>
      <c r="C133" s="127"/>
      <c r="D133" s="128"/>
      <c r="E133" s="128"/>
      <c r="F133" s="129"/>
      <c r="G133" s="138"/>
      <c r="H133" s="138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</row>
    <row r="134" spans="1:26" ht="18.75">
      <c r="A134" s="129"/>
      <c r="B134" s="126"/>
      <c r="C134" s="127"/>
      <c r="D134" s="128"/>
      <c r="E134" s="128"/>
      <c r="F134" s="129"/>
      <c r="G134" s="136"/>
      <c r="H134" s="136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</row>
    <row r="135" spans="1:26" ht="18.75">
      <c r="A135" s="129"/>
      <c r="B135" s="126"/>
      <c r="C135" s="127"/>
      <c r="D135" s="128"/>
      <c r="E135" s="128"/>
      <c r="F135" s="129"/>
      <c r="G135" s="138"/>
      <c r="H135" s="138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</row>
    <row r="136" spans="1:26" ht="18.75">
      <c r="A136" s="129"/>
      <c r="B136" s="126"/>
      <c r="C136" s="127"/>
      <c r="D136" s="128"/>
      <c r="E136" s="128"/>
      <c r="F136" s="129"/>
      <c r="G136" s="136"/>
      <c r="H136" s="136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</row>
    <row r="137" spans="1:26" ht="18.75">
      <c r="A137" s="129"/>
      <c r="B137" s="126"/>
      <c r="C137" s="127"/>
      <c r="D137" s="128"/>
      <c r="E137" s="128"/>
      <c r="F137" s="129"/>
      <c r="G137" s="138"/>
      <c r="H137" s="138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</row>
    <row r="138" spans="1:26" ht="18.75">
      <c r="A138" s="129"/>
      <c r="B138" s="126"/>
      <c r="C138" s="127"/>
      <c r="D138" s="128"/>
      <c r="E138" s="128"/>
      <c r="F138" s="129"/>
      <c r="G138" s="136"/>
      <c r="H138" s="136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</row>
    <row r="139" spans="1:26" ht="18.75">
      <c r="A139" s="129"/>
      <c r="B139" s="126"/>
      <c r="C139" s="127"/>
      <c r="D139" s="128"/>
      <c r="E139" s="128"/>
      <c r="F139" s="129"/>
      <c r="G139" s="138"/>
      <c r="H139" s="138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</row>
    <row r="140" spans="1:26" ht="18.75">
      <c r="A140" s="129"/>
      <c r="B140" s="126"/>
      <c r="C140" s="127"/>
      <c r="D140" s="128"/>
      <c r="E140" s="128"/>
      <c r="F140" s="129"/>
      <c r="G140" s="136"/>
      <c r="H140" s="136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</row>
    <row r="141" spans="1:26" ht="18.75">
      <c r="A141" s="129"/>
      <c r="B141" s="126"/>
      <c r="C141" s="127"/>
      <c r="D141" s="128"/>
      <c r="E141" s="128"/>
      <c r="F141" s="129"/>
      <c r="G141" s="138"/>
      <c r="H141" s="138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</row>
    <row r="142" spans="1:26" ht="18.75">
      <c r="A142" s="129"/>
      <c r="B142" s="126"/>
      <c r="C142" s="127"/>
      <c r="D142" s="128"/>
      <c r="E142" s="128"/>
      <c r="F142" s="129"/>
      <c r="G142" s="136"/>
      <c r="H142" s="136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</row>
    <row r="143" spans="1:26" ht="18.75">
      <c r="A143" s="129"/>
      <c r="B143" s="126"/>
      <c r="C143" s="127"/>
      <c r="D143" s="128"/>
      <c r="E143" s="128"/>
      <c r="F143" s="129"/>
      <c r="G143" s="138"/>
      <c r="H143" s="138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</row>
    <row r="144" spans="1:26" ht="18.75">
      <c r="A144" s="129"/>
      <c r="B144" s="126"/>
      <c r="C144" s="127"/>
      <c r="D144" s="128"/>
      <c r="E144" s="128"/>
      <c r="F144" s="129"/>
      <c r="G144" s="136"/>
      <c r="H144" s="136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</row>
    <row r="145" spans="1:26" ht="18.75">
      <c r="A145" s="129"/>
      <c r="B145" s="126"/>
      <c r="C145" s="127"/>
      <c r="D145" s="128"/>
      <c r="E145" s="128"/>
      <c r="F145" s="129"/>
      <c r="G145" s="138"/>
      <c r="H145" s="138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</row>
    <row r="146" spans="1:26" ht="18.75">
      <c r="A146" s="129"/>
      <c r="B146" s="126"/>
      <c r="C146" s="127"/>
      <c r="D146" s="128"/>
      <c r="E146" s="128"/>
      <c r="F146" s="129"/>
      <c r="G146" s="136"/>
      <c r="H146" s="136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</row>
    <row r="147" spans="1:26" ht="18.75">
      <c r="A147" s="129"/>
      <c r="B147" s="126"/>
      <c r="C147" s="127"/>
      <c r="D147" s="128"/>
      <c r="E147" s="128"/>
      <c r="F147" s="129"/>
      <c r="G147" s="138"/>
      <c r="H147" s="138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</row>
    <row r="148" spans="1:26" ht="18.75">
      <c r="A148" s="129"/>
      <c r="B148" s="126"/>
      <c r="C148" s="127"/>
      <c r="D148" s="128"/>
      <c r="E148" s="128"/>
      <c r="F148" s="129"/>
      <c r="G148" s="136"/>
      <c r="H148" s="136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</row>
    <row r="149" spans="1:26" ht="18.75">
      <c r="A149" s="129"/>
      <c r="B149" s="126"/>
      <c r="C149" s="127"/>
      <c r="D149" s="128"/>
      <c r="E149" s="128"/>
      <c r="F149" s="129"/>
      <c r="G149" s="138"/>
      <c r="H149" s="138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</row>
    <row r="150" spans="1:26" ht="18.75">
      <c r="A150" s="129"/>
      <c r="B150" s="126"/>
      <c r="C150" s="127"/>
      <c r="D150" s="128"/>
      <c r="E150" s="128"/>
      <c r="F150" s="129"/>
      <c r="G150" s="136"/>
      <c r="H150" s="136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</row>
    <row r="151" spans="1:26" ht="18.75">
      <c r="A151" s="129"/>
      <c r="B151" s="126"/>
      <c r="C151" s="127"/>
      <c r="D151" s="128"/>
      <c r="E151" s="128"/>
      <c r="F151" s="129"/>
      <c r="G151" s="138"/>
      <c r="H151" s="138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</row>
    <row r="152" spans="1:26" ht="18.75">
      <c r="A152" s="129"/>
      <c r="B152" s="126"/>
      <c r="C152" s="127"/>
      <c r="D152" s="128"/>
      <c r="E152" s="128"/>
      <c r="F152" s="129"/>
      <c r="G152" s="136"/>
      <c r="H152" s="136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</row>
    <row r="153" spans="1:26" ht="18.75">
      <c r="A153" s="129"/>
      <c r="B153" s="126"/>
      <c r="C153" s="127"/>
      <c r="D153" s="128"/>
      <c r="E153" s="128"/>
      <c r="F153" s="129"/>
      <c r="G153" s="138"/>
      <c r="H153" s="138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</row>
    <row r="154" spans="1:26" ht="18.75">
      <c r="A154" s="129"/>
      <c r="B154" s="126"/>
      <c r="C154" s="127"/>
      <c r="D154" s="128"/>
      <c r="E154" s="128"/>
      <c r="F154" s="129"/>
      <c r="G154" s="136"/>
      <c r="H154" s="136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</row>
    <row r="155" spans="1:26" ht="18.75">
      <c r="A155" s="129"/>
      <c r="B155" s="126"/>
      <c r="C155" s="127"/>
      <c r="D155" s="128"/>
      <c r="E155" s="128"/>
      <c r="F155" s="129"/>
      <c r="G155" s="138"/>
      <c r="H155" s="138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</row>
    <row r="156" spans="1:26" ht="18.75">
      <c r="A156" s="129"/>
      <c r="B156" s="126"/>
      <c r="C156" s="127"/>
      <c r="D156" s="128"/>
      <c r="E156" s="128"/>
      <c r="F156" s="129"/>
      <c r="G156" s="136"/>
      <c r="H156" s="136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</row>
    <row r="157" spans="1:26" ht="18.75">
      <c r="A157" s="129"/>
      <c r="B157" s="126"/>
      <c r="C157" s="127"/>
      <c r="D157" s="128"/>
      <c r="E157" s="128"/>
      <c r="F157" s="129"/>
      <c r="G157" s="138"/>
      <c r="H157" s="138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</row>
    <row r="158" spans="1:26" ht="18.75">
      <c r="A158" s="129"/>
      <c r="B158" s="126"/>
      <c r="C158" s="127"/>
      <c r="D158" s="128"/>
      <c r="E158" s="128"/>
      <c r="F158" s="129"/>
      <c r="G158" s="136"/>
      <c r="H158" s="136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</row>
    <row r="159" spans="1:26" ht="18.75">
      <c r="A159" s="129"/>
      <c r="B159" s="126"/>
      <c r="C159" s="127"/>
      <c r="D159" s="128"/>
      <c r="E159" s="128"/>
      <c r="F159" s="129"/>
      <c r="G159" s="138"/>
      <c r="H159" s="138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</row>
    <row r="160" spans="1:26" ht="18.75">
      <c r="A160" s="129"/>
      <c r="B160" s="126"/>
      <c r="C160" s="127"/>
      <c r="D160" s="128"/>
      <c r="E160" s="128"/>
      <c r="F160" s="129"/>
      <c r="G160" s="136"/>
      <c r="H160" s="136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</row>
    <row r="161" spans="1:26" ht="18.75">
      <c r="A161" s="129"/>
      <c r="B161" s="126"/>
      <c r="C161" s="127"/>
      <c r="D161" s="128"/>
      <c r="E161" s="128"/>
      <c r="F161" s="129"/>
      <c r="G161" s="138"/>
      <c r="H161" s="138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</row>
    <row r="162" spans="1:26" ht="18.75">
      <c r="A162" s="129"/>
      <c r="B162" s="126"/>
      <c r="C162" s="127"/>
      <c r="D162" s="128"/>
      <c r="E162" s="128"/>
      <c r="F162" s="129"/>
      <c r="G162" s="136"/>
      <c r="H162" s="136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</row>
    <row r="163" spans="1:26" ht="18.75">
      <c r="A163" s="129"/>
      <c r="B163" s="126"/>
      <c r="C163" s="127"/>
      <c r="D163" s="128"/>
      <c r="E163" s="128"/>
      <c r="F163" s="129"/>
      <c r="G163" s="138"/>
      <c r="H163" s="138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</row>
    <row r="164" spans="1:26" ht="18.75">
      <c r="A164" s="129"/>
      <c r="B164" s="126"/>
      <c r="C164" s="127"/>
      <c r="D164" s="128"/>
      <c r="E164" s="128"/>
      <c r="F164" s="129"/>
      <c r="G164" s="136"/>
      <c r="H164" s="136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</row>
    <row r="165" spans="1:26" ht="18.75">
      <c r="A165" s="129"/>
      <c r="B165" s="126"/>
      <c r="C165" s="127"/>
      <c r="D165" s="128"/>
      <c r="E165" s="128"/>
      <c r="F165" s="129"/>
      <c r="G165" s="138"/>
      <c r="H165" s="138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</row>
    <row r="166" spans="1:26" ht="18.75">
      <c r="A166" s="129"/>
      <c r="B166" s="126"/>
      <c r="C166" s="127"/>
      <c r="D166" s="128"/>
      <c r="E166" s="128"/>
      <c r="F166" s="129"/>
      <c r="G166" s="136"/>
      <c r="H166" s="136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</row>
    <row r="167" spans="1:26" ht="18.75">
      <c r="A167" s="129"/>
      <c r="B167" s="126"/>
      <c r="C167" s="127"/>
      <c r="D167" s="128"/>
      <c r="E167" s="128"/>
      <c r="F167" s="129"/>
      <c r="G167" s="138"/>
      <c r="H167" s="138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</row>
    <row r="168" spans="1:26" ht="18.75">
      <c r="A168" s="129"/>
      <c r="B168" s="126"/>
      <c r="C168" s="127"/>
      <c r="D168" s="128"/>
      <c r="E168" s="128"/>
      <c r="F168" s="129"/>
      <c r="G168" s="136"/>
      <c r="H168" s="136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</row>
    <row r="169" spans="1:26" ht="18.75">
      <c r="A169" s="129"/>
      <c r="B169" s="126"/>
      <c r="C169" s="127"/>
      <c r="D169" s="128"/>
      <c r="E169" s="128"/>
      <c r="F169" s="129"/>
      <c r="G169" s="138"/>
      <c r="H169" s="138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</row>
    <row r="170" spans="1:26" ht="18.75">
      <c r="A170" s="129"/>
      <c r="B170" s="126"/>
      <c r="C170" s="127"/>
      <c r="D170" s="128"/>
      <c r="E170" s="128"/>
      <c r="F170" s="129"/>
      <c r="G170" s="136"/>
      <c r="H170" s="136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</row>
    <row r="171" spans="1:26" ht="18.75">
      <c r="A171" s="129"/>
      <c r="B171" s="126"/>
      <c r="C171" s="127"/>
      <c r="D171" s="128"/>
      <c r="E171" s="128"/>
      <c r="F171" s="129"/>
      <c r="G171" s="138"/>
      <c r="H171" s="138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</row>
    <row r="172" spans="1:26" ht="18.75">
      <c r="A172" s="129"/>
      <c r="B172" s="126"/>
      <c r="C172" s="127"/>
      <c r="D172" s="128"/>
      <c r="E172" s="128"/>
      <c r="F172" s="129"/>
      <c r="G172" s="136"/>
      <c r="H172" s="136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</row>
    <row r="173" spans="1:26" ht="18.75">
      <c r="A173" s="129"/>
      <c r="B173" s="126"/>
      <c r="C173" s="127"/>
      <c r="D173" s="128"/>
      <c r="E173" s="128"/>
      <c r="F173" s="129"/>
      <c r="G173" s="138"/>
      <c r="H173" s="138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</row>
    <row r="174" spans="1:26" ht="18.75">
      <c r="A174" s="129"/>
      <c r="B174" s="126"/>
      <c r="C174" s="127"/>
      <c r="D174" s="128"/>
      <c r="E174" s="128"/>
      <c r="F174" s="129"/>
      <c r="G174" s="136"/>
      <c r="H174" s="136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</row>
    <row r="175" spans="1:26" ht="18.75">
      <c r="A175" s="129"/>
      <c r="B175" s="126"/>
      <c r="C175" s="127"/>
      <c r="D175" s="128"/>
      <c r="E175" s="128"/>
      <c r="F175" s="129"/>
      <c r="G175" s="138"/>
      <c r="H175" s="138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</row>
    <row r="176" spans="1:26" ht="18.75">
      <c r="A176" s="129"/>
      <c r="B176" s="126"/>
      <c r="C176" s="127"/>
      <c r="D176" s="128"/>
      <c r="E176" s="128"/>
      <c r="F176" s="129"/>
      <c r="G176" s="136"/>
      <c r="H176" s="136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</row>
    <row r="177" spans="1:26" ht="18.75">
      <c r="A177" s="129"/>
      <c r="B177" s="126"/>
      <c r="C177" s="127"/>
      <c r="D177" s="128"/>
      <c r="E177" s="128"/>
      <c r="F177" s="129"/>
      <c r="G177" s="138"/>
      <c r="H177" s="138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</row>
    <row r="178" spans="1:26" ht="18.75">
      <c r="A178" s="129"/>
      <c r="B178" s="126"/>
      <c r="C178" s="127"/>
      <c r="D178" s="128"/>
      <c r="E178" s="128"/>
      <c r="F178" s="129"/>
      <c r="G178" s="136"/>
      <c r="H178" s="136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</row>
    <row r="179" spans="1:26" ht="18.75">
      <c r="A179" s="129"/>
      <c r="B179" s="126"/>
      <c r="C179" s="127"/>
      <c r="D179" s="128"/>
      <c r="E179" s="128"/>
      <c r="F179" s="129"/>
      <c r="G179" s="138"/>
      <c r="H179" s="138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</row>
    <row r="180" spans="1:26" ht="18.75">
      <c r="A180" s="129"/>
      <c r="B180" s="126"/>
      <c r="C180" s="127"/>
      <c r="D180" s="128"/>
      <c r="E180" s="128"/>
      <c r="F180" s="129"/>
      <c r="G180" s="136"/>
      <c r="H180" s="136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</row>
    <row r="181" spans="1:26" ht="18.75">
      <c r="A181" s="129"/>
      <c r="B181" s="126"/>
      <c r="C181" s="127"/>
      <c r="D181" s="128"/>
      <c r="E181" s="128"/>
      <c r="F181" s="129"/>
      <c r="G181" s="138"/>
      <c r="H181" s="138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</row>
    <row r="182" spans="1:26" ht="18.75">
      <c r="A182" s="129"/>
      <c r="B182" s="126"/>
      <c r="C182" s="127"/>
      <c r="D182" s="128"/>
      <c r="E182" s="128"/>
      <c r="F182" s="129"/>
      <c r="G182" s="136"/>
      <c r="H182" s="136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</row>
    <row r="183" spans="1:26" ht="18.75">
      <c r="A183" s="129"/>
      <c r="B183" s="126"/>
      <c r="C183" s="127"/>
      <c r="D183" s="128"/>
      <c r="E183" s="128"/>
      <c r="F183" s="129"/>
      <c r="G183" s="138"/>
      <c r="H183" s="138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</row>
    <row r="184" spans="1:26" ht="18.75">
      <c r="A184" s="129"/>
      <c r="B184" s="126"/>
      <c r="C184" s="127"/>
      <c r="D184" s="128"/>
      <c r="E184" s="128"/>
      <c r="F184" s="129"/>
      <c r="G184" s="136"/>
      <c r="H184" s="136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</row>
    <row r="185" spans="1:26" ht="18.75">
      <c r="A185" s="129"/>
      <c r="B185" s="126"/>
      <c r="C185" s="127"/>
      <c r="D185" s="128"/>
      <c r="E185" s="128"/>
      <c r="F185" s="129"/>
      <c r="G185" s="138"/>
      <c r="H185" s="138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</row>
    <row r="186" spans="1:26" ht="18.75">
      <c r="A186" s="129"/>
      <c r="B186" s="126"/>
      <c r="C186" s="127"/>
      <c r="D186" s="128"/>
      <c r="E186" s="128"/>
      <c r="F186" s="129"/>
      <c r="G186" s="136"/>
      <c r="H186" s="136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</row>
    <row r="187" spans="1:26" ht="18.75">
      <c r="A187" s="129"/>
      <c r="B187" s="126"/>
      <c r="C187" s="127"/>
      <c r="D187" s="128"/>
      <c r="E187" s="128"/>
      <c r="F187" s="129"/>
      <c r="G187" s="138"/>
      <c r="H187" s="138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</row>
    <row r="188" spans="1:26" ht="18.75">
      <c r="A188" s="129"/>
      <c r="B188" s="126"/>
      <c r="C188" s="127"/>
      <c r="D188" s="128"/>
      <c r="E188" s="128"/>
      <c r="F188" s="129"/>
      <c r="G188" s="136"/>
      <c r="H188" s="136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</row>
    <row r="189" spans="1:26" ht="18.75">
      <c r="A189" s="129"/>
      <c r="B189" s="126"/>
      <c r="C189" s="127"/>
      <c r="D189" s="128"/>
      <c r="E189" s="128"/>
      <c r="F189" s="129"/>
      <c r="G189" s="138"/>
      <c r="H189" s="138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</row>
    <row r="190" spans="1:26" ht="18.75">
      <c r="A190" s="129"/>
      <c r="B190" s="126"/>
      <c r="C190" s="127"/>
      <c r="D190" s="128"/>
      <c r="E190" s="128"/>
      <c r="F190" s="129"/>
      <c r="G190" s="136"/>
      <c r="H190" s="136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</row>
    <row r="191" spans="1:26" ht="18.75">
      <c r="A191" s="129"/>
      <c r="B191" s="126"/>
      <c r="C191" s="127"/>
      <c r="D191" s="128"/>
      <c r="E191" s="128"/>
      <c r="F191" s="129"/>
      <c r="G191" s="138"/>
      <c r="H191" s="138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</row>
    <row r="192" spans="1:26" ht="18.75">
      <c r="A192" s="129"/>
      <c r="B192" s="126"/>
      <c r="C192" s="127"/>
      <c r="D192" s="128"/>
      <c r="E192" s="128"/>
      <c r="F192" s="129"/>
      <c r="G192" s="136"/>
      <c r="H192" s="136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</row>
    <row r="193" spans="1:26" ht="18.75">
      <c r="A193" s="129"/>
      <c r="B193" s="126"/>
      <c r="C193" s="127"/>
      <c r="D193" s="128"/>
      <c r="E193" s="128"/>
      <c r="F193" s="129"/>
      <c r="G193" s="138"/>
      <c r="H193" s="138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</row>
    <row r="194" spans="1:26" ht="18.75">
      <c r="A194" s="129"/>
      <c r="B194" s="126"/>
      <c r="C194" s="127"/>
      <c r="D194" s="128"/>
      <c r="E194" s="128"/>
      <c r="F194" s="129"/>
      <c r="G194" s="136"/>
      <c r="H194" s="136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</row>
    <row r="195" spans="1:26" ht="18.75">
      <c r="A195" s="129"/>
      <c r="B195" s="126"/>
      <c r="C195" s="127"/>
      <c r="D195" s="128"/>
      <c r="E195" s="128"/>
      <c r="F195" s="129"/>
      <c r="G195" s="138"/>
      <c r="H195" s="138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</row>
    <row r="196" spans="1:26" ht="18.75">
      <c r="A196" s="129"/>
      <c r="B196" s="126"/>
      <c r="C196" s="127"/>
      <c r="D196" s="128"/>
      <c r="E196" s="128"/>
      <c r="F196" s="129"/>
      <c r="G196" s="136"/>
      <c r="H196" s="136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</row>
    <row r="197" spans="1:26" ht="18.75">
      <c r="A197" s="129"/>
      <c r="B197" s="126"/>
      <c r="C197" s="127"/>
      <c r="D197" s="128"/>
      <c r="E197" s="128"/>
      <c r="F197" s="129"/>
      <c r="G197" s="138"/>
      <c r="H197" s="138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</row>
    <row r="198" spans="1:26" ht="18.75">
      <c r="A198" s="129"/>
      <c r="B198" s="126"/>
      <c r="C198" s="127"/>
      <c r="D198" s="128"/>
      <c r="E198" s="128"/>
      <c r="F198" s="129"/>
      <c r="G198" s="136"/>
      <c r="H198" s="136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</row>
    <row r="199" spans="1:26" ht="18.75">
      <c r="A199" s="129"/>
      <c r="B199" s="126"/>
      <c r="C199" s="127"/>
      <c r="D199" s="128"/>
      <c r="E199" s="128"/>
      <c r="F199" s="129"/>
      <c r="G199" s="138"/>
      <c r="H199" s="138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</row>
    <row r="200" spans="1:26" ht="18.75">
      <c r="A200" s="129"/>
      <c r="B200" s="126"/>
      <c r="C200" s="127"/>
      <c r="D200" s="128"/>
      <c r="E200" s="128"/>
      <c r="F200" s="129"/>
      <c r="G200" s="136"/>
      <c r="H200" s="136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</row>
    <row r="201" spans="1:26" ht="18.75">
      <c r="A201" s="129"/>
      <c r="B201" s="126"/>
      <c r="C201" s="127"/>
      <c r="D201" s="128"/>
      <c r="E201" s="128"/>
      <c r="F201" s="129"/>
      <c r="G201" s="138"/>
      <c r="H201" s="138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</row>
    <row r="202" spans="1:26" ht="18.75">
      <c r="A202" s="129"/>
      <c r="B202" s="126"/>
      <c r="C202" s="127"/>
      <c r="D202" s="128"/>
      <c r="E202" s="128"/>
      <c r="F202" s="129"/>
      <c r="G202" s="136"/>
      <c r="H202" s="136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</row>
    <row r="203" spans="1:26" ht="18.75">
      <c r="A203" s="129"/>
      <c r="B203" s="126"/>
      <c r="C203" s="127"/>
      <c r="D203" s="128"/>
      <c r="E203" s="128"/>
      <c r="F203" s="129"/>
      <c r="G203" s="138"/>
      <c r="H203" s="138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</row>
    <row r="204" spans="1:26" ht="18.75">
      <c r="A204" s="129"/>
      <c r="B204" s="126"/>
      <c r="C204" s="127"/>
      <c r="D204" s="128"/>
      <c r="E204" s="128"/>
      <c r="F204" s="129"/>
      <c r="G204" s="136"/>
      <c r="H204" s="136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</row>
    <row r="205" spans="1:26" ht="18.75">
      <c r="A205" s="129"/>
      <c r="B205" s="126"/>
      <c r="C205" s="127"/>
      <c r="D205" s="128"/>
      <c r="E205" s="128"/>
      <c r="F205" s="129"/>
      <c r="G205" s="138"/>
      <c r="H205" s="138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</row>
    <row r="206" spans="1:26" ht="18.75">
      <c r="A206" s="129"/>
      <c r="B206" s="126"/>
      <c r="C206" s="127"/>
      <c r="D206" s="128"/>
      <c r="E206" s="128"/>
      <c r="F206" s="129"/>
      <c r="G206" s="136"/>
      <c r="H206" s="136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</row>
    <row r="207" spans="1:26" ht="18.75">
      <c r="A207" s="129"/>
      <c r="B207" s="126"/>
      <c r="C207" s="127"/>
      <c r="D207" s="128"/>
      <c r="E207" s="128"/>
      <c r="F207" s="129"/>
      <c r="G207" s="138"/>
      <c r="H207" s="138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</row>
    <row r="208" spans="1:26" ht="18.75">
      <c r="A208" s="129"/>
      <c r="B208" s="126"/>
      <c r="C208" s="127"/>
      <c r="D208" s="128"/>
      <c r="E208" s="128"/>
      <c r="F208" s="129"/>
      <c r="G208" s="136"/>
      <c r="H208" s="136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</row>
    <row r="209" spans="1:26" ht="18.75">
      <c r="A209" s="129"/>
      <c r="B209" s="126"/>
      <c r="C209" s="127"/>
      <c r="D209" s="128"/>
      <c r="E209" s="128"/>
      <c r="F209" s="129"/>
      <c r="G209" s="138"/>
      <c r="H209" s="138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</row>
    <row r="210" spans="1:26" ht="18.75">
      <c r="A210" s="129"/>
      <c r="B210" s="126"/>
      <c r="C210" s="127"/>
      <c r="D210" s="128"/>
      <c r="E210" s="128"/>
      <c r="F210" s="129"/>
      <c r="G210" s="136"/>
      <c r="H210" s="136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</row>
    <row r="211" spans="1:26" ht="18.75">
      <c r="A211" s="129"/>
      <c r="B211" s="126"/>
      <c r="C211" s="127"/>
      <c r="D211" s="128"/>
      <c r="E211" s="128"/>
      <c r="F211" s="129"/>
      <c r="G211" s="138"/>
      <c r="H211" s="138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</row>
    <row r="212" spans="1:26" ht="18.75">
      <c r="A212" s="129"/>
      <c r="B212" s="126"/>
      <c r="C212" s="127"/>
      <c r="D212" s="128"/>
      <c r="E212" s="128"/>
      <c r="F212" s="129"/>
      <c r="G212" s="136"/>
      <c r="H212" s="136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</row>
    <row r="213" spans="1:26" ht="18.75">
      <c r="A213" s="129"/>
      <c r="B213" s="126"/>
      <c r="C213" s="127"/>
      <c r="D213" s="128"/>
      <c r="E213" s="128"/>
      <c r="F213" s="129"/>
      <c r="G213" s="138"/>
      <c r="H213" s="138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</row>
    <row r="214" spans="1:26" ht="18.75">
      <c r="A214" s="129"/>
      <c r="B214" s="126"/>
      <c r="C214" s="127"/>
      <c r="D214" s="128"/>
      <c r="E214" s="128"/>
      <c r="F214" s="129"/>
      <c r="G214" s="136"/>
      <c r="H214" s="136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</row>
    <row r="215" spans="1:26" ht="18.75">
      <c r="A215" s="129"/>
      <c r="B215" s="126"/>
      <c r="C215" s="127"/>
      <c r="D215" s="128"/>
      <c r="E215" s="128"/>
      <c r="F215" s="129"/>
      <c r="G215" s="138"/>
      <c r="H215" s="138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</row>
    <row r="216" spans="1:26" ht="18.75">
      <c r="A216" s="129"/>
      <c r="B216" s="126"/>
      <c r="C216" s="127"/>
      <c r="D216" s="128"/>
      <c r="E216" s="128"/>
      <c r="F216" s="129"/>
      <c r="G216" s="136"/>
      <c r="H216" s="136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</row>
    <row r="217" spans="1:26" ht="18.75">
      <c r="A217" s="129"/>
      <c r="B217" s="126"/>
      <c r="C217" s="127"/>
      <c r="D217" s="128"/>
      <c r="E217" s="128"/>
      <c r="F217" s="129"/>
      <c r="G217" s="138"/>
      <c r="H217" s="138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</row>
    <row r="218" spans="1:26" ht="18.75">
      <c r="A218" s="129"/>
      <c r="B218" s="126"/>
      <c r="C218" s="127"/>
      <c r="D218" s="128"/>
      <c r="E218" s="128"/>
      <c r="F218" s="129"/>
      <c r="G218" s="136"/>
      <c r="H218" s="136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</row>
    <row r="219" spans="1:26" ht="18.75">
      <c r="A219" s="129"/>
      <c r="B219" s="126"/>
      <c r="C219" s="127"/>
      <c r="D219" s="128"/>
      <c r="E219" s="128"/>
      <c r="F219" s="129"/>
      <c r="G219" s="138"/>
      <c r="H219" s="138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</row>
    <row r="220" spans="1:26" ht="18.75">
      <c r="A220" s="129"/>
      <c r="B220" s="126"/>
      <c r="C220" s="127"/>
      <c r="D220" s="128"/>
      <c r="E220" s="128"/>
      <c r="F220" s="129"/>
      <c r="G220" s="136"/>
      <c r="H220" s="136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</row>
    <row r="221" spans="1:26" ht="18.75">
      <c r="A221" s="129"/>
      <c r="B221" s="126"/>
      <c r="C221" s="127"/>
      <c r="D221" s="128"/>
      <c r="E221" s="128"/>
      <c r="F221" s="129"/>
      <c r="G221" s="138"/>
      <c r="H221" s="138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</row>
    <row r="222" spans="1:26" ht="18.75">
      <c r="A222" s="129"/>
      <c r="B222" s="126"/>
      <c r="C222" s="127"/>
      <c r="D222" s="128"/>
      <c r="E222" s="128"/>
      <c r="F222" s="129"/>
      <c r="G222" s="136"/>
      <c r="H222" s="136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</row>
    <row r="223" spans="1:26" ht="18.75">
      <c r="A223" s="129"/>
      <c r="B223" s="126"/>
      <c r="C223" s="127"/>
      <c r="D223" s="128"/>
      <c r="E223" s="128"/>
      <c r="F223" s="129"/>
      <c r="G223" s="138"/>
      <c r="H223" s="138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</row>
    <row r="224" spans="1:26" ht="18.75">
      <c r="A224" s="129"/>
      <c r="B224" s="126"/>
      <c r="C224" s="127"/>
      <c r="D224" s="128"/>
      <c r="E224" s="128"/>
      <c r="F224" s="129"/>
      <c r="G224" s="136"/>
      <c r="H224" s="136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</row>
    <row r="225" spans="1:26" ht="18.75">
      <c r="A225" s="129"/>
      <c r="B225" s="126"/>
      <c r="C225" s="127"/>
      <c r="D225" s="128"/>
      <c r="E225" s="128"/>
      <c r="F225" s="129"/>
      <c r="G225" s="138"/>
      <c r="H225" s="138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</row>
    <row r="226" spans="1:26" ht="18.75">
      <c r="A226" s="129"/>
      <c r="B226" s="126"/>
      <c r="C226" s="127"/>
      <c r="D226" s="128"/>
      <c r="E226" s="128"/>
      <c r="F226" s="129"/>
      <c r="G226" s="136"/>
      <c r="H226" s="136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</row>
    <row r="227" spans="1:26" ht="18.75">
      <c r="A227" s="129"/>
      <c r="B227" s="126"/>
      <c r="C227" s="127"/>
      <c r="D227" s="128"/>
      <c r="E227" s="128"/>
      <c r="F227" s="129"/>
      <c r="G227" s="138"/>
      <c r="H227" s="138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</row>
    <row r="228" spans="1:26" ht="18.75">
      <c r="A228" s="129"/>
      <c r="B228" s="126"/>
      <c r="C228" s="127"/>
      <c r="D228" s="128"/>
      <c r="E228" s="128"/>
      <c r="F228" s="129"/>
      <c r="G228" s="136"/>
      <c r="H228" s="136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</row>
    <row r="229" spans="1:26" ht="18.75">
      <c r="A229" s="129"/>
      <c r="B229" s="126"/>
      <c r="C229" s="127"/>
      <c r="D229" s="128"/>
      <c r="E229" s="128"/>
      <c r="F229" s="129"/>
      <c r="G229" s="138"/>
      <c r="H229" s="138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</row>
    <row r="230" spans="1:26" ht="18.75">
      <c r="A230" s="129"/>
      <c r="B230" s="126"/>
      <c r="C230" s="127"/>
      <c r="D230" s="128"/>
      <c r="E230" s="128"/>
      <c r="F230" s="129"/>
      <c r="G230" s="136"/>
      <c r="H230" s="136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</row>
    <row r="231" spans="1:26" ht="18.75">
      <c r="A231" s="129"/>
      <c r="B231" s="126"/>
      <c r="C231" s="127"/>
      <c r="D231" s="128"/>
      <c r="E231" s="128"/>
      <c r="F231" s="129"/>
      <c r="G231" s="138"/>
      <c r="H231" s="138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</row>
    <row r="232" spans="1:26" ht="18.75">
      <c r="A232" s="129"/>
      <c r="B232" s="126"/>
      <c r="C232" s="127"/>
      <c r="D232" s="128"/>
      <c r="E232" s="128"/>
      <c r="F232" s="129"/>
      <c r="G232" s="136"/>
      <c r="H232" s="136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</row>
    <row r="233" spans="1:26" ht="18.75">
      <c r="A233" s="129"/>
      <c r="B233" s="126"/>
      <c r="C233" s="127"/>
      <c r="D233" s="128"/>
      <c r="E233" s="128"/>
      <c r="F233" s="129"/>
      <c r="G233" s="138"/>
      <c r="H233" s="138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</row>
    <row r="234" spans="1:26" ht="18.75">
      <c r="A234" s="129"/>
      <c r="B234" s="126"/>
      <c r="C234" s="127"/>
      <c r="D234" s="128"/>
      <c r="E234" s="128"/>
      <c r="F234" s="129"/>
      <c r="G234" s="136"/>
      <c r="H234" s="136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</row>
    <row r="235" spans="1:26" ht="18.75">
      <c r="A235" s="129"/>
      <c r="B235" s="126"/>
      <c r="C235" s="127"/>
      <c r="D235" s="128"/>
      <c r="E235" s="128"/>
      <c r="F235" s="129"/>
      <c r="G235" s="138"/>
      <c r="H235" s="138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</row>
    <row r="236" spans="1:26" ht="18.75">
      <c r="A236" s="129"/>
      <c r="B236" s="126"/>
      <c r="C236" s="127"/>
      <c r="D236" s="128"/>
      <c r="E236" s="128"/>
      <c r="F236" s="129"/>
      <c r="G236" s="136"/>
      <c r="H236" s="136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</row>
    <row r="237" spans="1:26" ht="18.75">
      <c r="A237" s="129"/>
      <c r="B237" s="126"/>
      <c r="C237" s="127"/>
      <c r="D237" s="128"/>
      <c r="E237" s="128"/>
      <c r="F237" s="129"/>
      <c r="G237" s="138"/>
      <c r="H237" s="138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</row>
    <row r="238" spans="1:26" ht="18.75">
      <c r="A238" s="129"/>
      <c r="B238" s="126"/>
      <c r="C238" s="127"/>
      <c r="D238" s="128"/>
      <c r="E238" s="128"/>
      <c r="F238" s="129"/>
      <c r="G238" s="136"/>
      <c r="H238" s="136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</row>
    <row r="239" spans="1:26" ht="18.75">
      <c r="A239" s="129"/>
      <c r="B239" s="126"/>
      <c r="C239" s="127"/>
      <c r="D239" s="128"/>
      <c r="E239" s="128"/>
      <c r="F239" s="129"/>
      <c r="G239" s="138"/>
      <c r="H239" s="138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</row>
    <row r="240" spans="1:26" ht="18.75">
      <c r="A240" s="129"/>
      <c r="B240" s="126"/>
      <c r="C240" s="127"/>
      <c r="D240" s="128"/>
      <c r="E240" s="128"/>
      <c r="F240" s="129"/>
      <c r="G240" s="136"/>
      <c r="H240" s="136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</row>
    <row r="241" spans="1:26" ht="18.75">
      <c r="A241" s="129"/>
      <c r="B241" s="126"/>
      <c r="C241" s="127"/>
      <c r="D241" s="128"/>
      <c r="E241" s="128"/>
      <c r="F241" s="129"/>
      <c r="G241" s="138"/>
      <c r="H241" s="138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</row>
    <row r="242" spans="1:26" ht="18.75">
      <c r="A242" s="129"/>
      <c r="B242" s="126"/>
      <c r="C242" s="127"/>
      <c r="D242" s="128"/>
      <c r="E242" s="128"/>
      <c r="F242" s="129"/>
      <c r="G242" s="136"/>
      <c r="H242" s="136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</row>
    <row r="243" spans="1:26" ht="18.75">
      <c r="A243" s="129"/>
      <c r="B243" s="126"/>
      <c r="C243" s="127"/>
      <c r="D243" s="128"/>
      <c r="E243" s="128"/>
      <c r="F243" s="129"/>
      <c r="G243" s="138"/>
      <c r="H243" s="138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</row>
    <row r="244" spans="1:26" ht="18.75">
      <c r="A244" s="129"/>
      <c r="B244" s="126"/>
      <c r="C244" s="127"/>
      <c r="D244" s="128"/>
      <c r="E244" s="128"/>
      <c r="F244" s="129"/>
      <c r="G244" s="136"/>
      <c r="H244" s="136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</row>
    <row r="245" spans="1:26" ht="18.75">
      <c r="A245" s="129"/>
      <c r="B245" s="126"/>
      <c r="C245" s="127"/>
      <c r="D245" s="128"/>
      <c r="E245" s="128"/>
      <c r="F245" s="129"/>
      <c r="G245" s="138"/>
      <c r="H245" s="138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</row>
    <row r="246" spans="1:26" ht="18.75">
      <c r="A246" s="129"/>
      <c r="B246" s="126"/>
      <c r="C246" s="127"/>
      <c r="D246" s="128"/>
      <c r="E246" s="128"/>
      <c r="F246" s="129"/>
      <c r="G246" s="136"/>
      <c r="H246" s="136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</row>
    <row r="247" spans="1:26" ht="18.75">
      <c r="A247" s="129"/>
      <c r="B247" s="126"/>
      <c r="C247" s="127"/>
      <c r="D247" s="128"/>
      <c r="E247" s="128"/>
      <c r="F247" s="129"/>
      <c r="G247" s="138"/>
      <c r="H247" s="138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</row>
    <row r="248" spans="1:26" ht="18.75">
      <c r="A248" s="129"/>
      <c r="B248" s="126"/>
      <c r="C248" s="127"/>
      <c r="D248" s="128"/>
      <c r="E248" s="128"/>
      <c r="F248" s="129"/>
      <c r="G248" s="136"/>
      <c r="H248" s="136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</row>
    <row r="249" spans="1:26" ht="18.75">
      <c r="A249" s="129"/>
      <c r="B249" s="126"/>
      <c r="C249" s="127"/>
      <c r="D249" s="128"/>
      <c r="E249" s="128"/>
      <c r="F249" s="129"/>
      <c r="G249" s="138"/>
      <c r="H249" s="138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</row>
    <row r="250" spans="1:26" ht="18.75">
      <c r="A250" s="129"/>
      <c r="B250" s="126"/>
      <c r="C250" s="127"/>
      <c r="D250" s="128"/>
      <c r="E250" s="128"/>
      <c r="F250" s="129"/>
      <c r="G250" s="136"/>
      <c r="H250" s="136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</row>
    <row r="251" spans="1:26" ht="18.75">
      <c r="A251" s="129"/>
      <c r="B251" s="126"/>
      <c r="C251" s="127"/>
      <c r="D251" s="128"/>
      <c r="E251" s="128"/>
      <c r="F251" s="129"/>
      <c r="G251" s="138"/>
      <c r="H251" s="138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</row>
    <row r="252" spans="1:26" ht="18.75">
      <c r="A252" s="129"/>
      <c r="B252" s="126"/>
      <c r="C252" s="127"/>
      <c r="D252" s="128"/>
      <c r="E252" s="128"/>
      <c r="F252" s="129"/>
      <c r="G252" s="136"/>
      <c r="H252" s="136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</row>
    <row r="253" spans="1:26" ht="18.75">
      <c r="A253" s="129"/>
      <c r="B253" s="126"/>
      <c r="C253" s="127"/>
      <c r="D253" s="128"/>
      <c r="E253" s="128"/>
      <c r="F253" s="129"/>
      <c r="G253" s="138"/>
      <c r="H253" s="138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</row>
    <row r="254" spans="1:26" ht="18.75">
      <c r="A254" s="129"/>
      <c r="B254" s="126"/>
      <c r="C254" s="127"/>
      <c r="D254" s="128"/>
      <c r="E254" s="128"/>
      <c r="F254" s="129"/>
      <c r="G254" s="136"/>
      <c r="H254" s="136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</row>
    <row r="255" spans="1:26" ht="18.75">
      <c r="A255" s="129"/>
      <c r="B255" s="126"/>
      <c r="C255" s="127"/>
      <c r="D255" s="128"/>
      <c r="E255" s="128"/>
      <c r="F255" s="129"/>
      <c r="G255" s="138"/>
      <c r="H255" s="138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</row>
    <row r="256" spans="1:26" ht="18.75">
      <c r="A256" s="129"/>
      <c r="B256" s="126"/>
      <c r="C256" s="127"/>
      <c r="D256" s="128"/>
      <c r="E256" s="128"/>
      <c r="F256" s="129"/>
      <c r="G256" s="136"/>
      <c r="H256" s="136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</row>
    <row r="257" spans="1:26" ht="18.75">
      <c r="A257" s="129"/>
      <c r="B257" s="126"/>
      <c r="C257" s="127"/>
      <c r="D257" s="128"/>
      <c r="E257" s="128"/>
      <c r="F257" s="129"/>
      <c r="G257" s="138"/>
      <c r="H257" s="138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</row>
    <row r="258" spans="1:26" ht="18.75">
      <c r="A258" s="129"/>
      <c r="B258" s="126"/>
      <c r="C258" s="127"/>
      <c r="D258" s="128"/>
      <c r="E258" s="128"/>
      <c r="F258" s="129"/>
      <c r="G258" s="136"/>
      <c r="H258" s="136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</row>
    <row r="259" spans="1:26" ht="18.75">
      <c r="A259" s="129"/>
      <c r="B259" s="126"/>
      <c r="C259" s="127"/>
      <c r="D259" s="128"/>
      <c r="E259" s="128"/>
      <c r="F259" s="129"/>
      <c r="G259" s="138"/>
      <c r="H259" s="138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</row>
    <row r="260" spans="1:26" ht="18.75">
      <c r="A260" s="129"/>
      <c r="B260" s="126"/>
      <c r="C260" s="127"/>
      <c r="D260" s="128"/>
      <c r="E260" s="128"/>
      <c r="F260" s="129"/>
      <c r="G260" s="136"/>
      <c r="H260" s="136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</row>
    <row r="261" spans="1:26" ht="18.75">
      <c r="A261" s="129"/>
      <c r="B261" s="126"/>
      <c r="C261" s="127"/>
      <c r="D261" s="128"/>
      <c r="E261" s="128"/>
      <c r="F261" s="129"/>
      <c r="G261" s="138"/>
      <c r="H261" s="138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</row>
    <row r="262" spans="1:26" ht="18.75">
      <c r="A262" s="129"/>
      <c r="B262" s="126"/>
      <c r="C262" s="127"/>
      <c r="D262" s="128"/>
      <c r="E262" s="128"/>
      <c r="F262" s="129"/>
      <c r="G262" s="136"/>
      <c r="H262" s="136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</row>
    <row r="263" spans="1:26" ht="18.75">
      <c r="A263" s="129"/>
      <c r="B263" s="126"/>
      <c r="C263" s="127"/>
      <c r="D263" s="128"/>
      <c r="E263" s="128"/>
      <c r="F263" s="129"/>
      <c r="G263" s="138"/>
      <c r="H263" s="138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</row>
    <row r="264" spans="1:26" ht="18.75">
      <c r="A264" s="129"/>
      <c r="B264" s="126"/>
      <c r="C264" s="127"/>
      <c r="D264" s="128"/>
      <c r="E264" s="128"/>
      <c r="F264" s="129"/>
      <c r="G264" s="136"/>
      <c r="H264" s="136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</row>
    <row r="265" spans="1:26" ht="18.75">
      <c r="A265" s="129"/>
      <c r="B265" s="126"/>
      <c r="C265" s="127"/>
      <c r="D265" s="128"/>
      <c r="E265" s="128"/>
      <c r="F265" s="129"/>
      <c r="G265" s="138"/>
      <c r="H265" s="138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</row>
    <row r="266" spans="1:26" ht="18.75">
      <c r="A266" s="129"/>
      <c r="B266" s="126"/>
      <c r="C266" s="127"/>
      <c r="D266" s="128"/>
      <c r="E266" s="128"/>
      <c r="F266" s="129"/>
      <c r="G266" s="136"/>
      <c r="H266" s="136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</row>
    <row r="267" spans="1:26" ht="18.75">
      <c r="A267" s="129"/>
      <c r="B267" s="126"/>
      <c r="C267" s="127"/>
      <c r="D267" s="128"/>
      <c r="E267" s="128"/>
      <c r="F267" s="129"/>
      <c r="G267" s="138"/>
      <c r="H267" s="138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</row>
    <row r="268" spans="1:26" ht="18.75">
      <c r="A268" s="129"/>
      <c r="B268" s="126"/>
      <c r="C268" s="127"/>
      <c r="D268" s="128"/>
      <c r="E268" s="128"/>
      <c r="F268" s="129"/>
      <c r="G268" s="136"/>
      <c r="H268" s="136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</row>
    <row r="269" spans="1:26" ht="18.75">
      <c r="A269" s="129"/>
      <c r="B269" s="126"/>
      <c r="C269" s="127"/>
      <c r="D269" s="128"/>
      <c r="E269" s="128"/>
      <c r="F269" s="129"/>
      <c r="G269" s="138"/>
      <c r="H269" s="138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</row>
    <row r="270" spans="1:26" ht="18.75">
      <c r="A270" s="129"/>
      <c r="B270" s="126"/>
      <c r="C270" s="127"/>
      <c r="D270" s="128"/>
      <c r="E270" s="128"/>
      <c r="F270" s="129"/>
      <c r="G270" s="136"/>
      <c r="H270" s="136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</row>
    <row r="271" spans="1:26" ht="18.75">
      <c r="A271" s="129"/>
      <c r="B271" s="126"/>
      <c r="C271" s="127"/>
      <c r="D271" s="128"/>
      <c r="E271" s="128"/>
      <c r="F271" s="129"/>
      <c r="G271" s="138"/>
      <c r="H271" s="138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</row>
    <row r="272" spans="1:26" ht="18.75">
      <c r="A272" s="129"/>
      <c r="B272" s="126"/>
      <c r="C272" s="127"/>
      <c r="D272" s="128"/>
      <c r="E272" s="128"/>
      <c r="F272" s="129"/>
      <c r="G272" s="136"/>
      <c r="H272" s="136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</row>
    <row r="273" spans="1:26" ht="18.75">
      <c r="A273" s="129"/>
      <c r="B273" s="126"/>
      <c r="C273" s="127"/>
      <c r="D273" s="128"/>
      <c r="E273" s="128"/>
      <c r="F273" s="129"/>
      <c r="G273" s="138"/>
      <c r="H273" s="138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</row>
    <row r="274" spans="1:26" ht="18.75">
      <c r="A274" s="129"/>
      <c r="B274" s="126"/>
      <c r="C274" s="127"/>
      <c r="D274" s="128"/>
      <c r="E274" s="128"/>
      <c r="F274" s="129"/>
      <c r="G274" s="136"/>
      <c r="H274" s="136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</row>
    <row r="275" spans="1:26" ht="18.75">
      <c r="A275" s="129"/>
      <c r="B275" s="126"/>
      <c r="C275" s="127"/>
      <c r="D275" s="128"/>
      <c r="E275" s="128"/>
      <c r="F275" s="129"/>
      <c r="G275" s="138"/>
      <c r="H275" s="138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</row>
    <row r="276" spans="1:26" ht="18.75">
      <c r="A276" s="129"/>
      <c r="B276" s="126"/>
      <c r="C276" s="127"/>
      <c r="D276" s="128"/>
      <c r="E276" s="128"/>
      <c r="F276" s="129"/>
      <c r="G276" s="136"/>
      <c r="H276" s="136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</row>
    <row r="277" spans="1:26" ht="18.75">
      <c r="A277" s="129"/>
      <c r="B277" s="126"/>
      <c r="C277" s="127"/>
      <c r="D277" s="128"/>
      <c r="E277" s="128"/>
      <c r="F277" s="129"/>
      <c r="G277" s="138"/>
      <c r="H277" s="138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</row>
    <row r="278" spans="1:26" ht="18.75">
      <c r="A278" s="129"/>
      <c r="B278" s="126"/>
      <c r="C278" s="127"/>
      <c r="D278" s="128"/>
      <c r="E278" s="128"/>
      <c r="F278" s="129"/>
      <c r="G278" s="136"/>
      <c r="H278" s="136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</row>
    <row r="279" spans="1:26" ht="18.75">
      <c r="A279" s="129"/>
      <c r="B279" s="126"/>
      <c r="C279" s="127"/>
      <c r="D279" s="128"/>
      <c r="E279" s="128"/>
      <c r="F279" s="129"/>
      <c r="G279" s="138"/>
      <c r="H279" s="138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</row>
    <row r="280" spans="1:26" ht="18.75">
      <c r="A280" s="129"/>
      <c r="B280" s="126"/>
      <c r="C280" s="127"/>
      <c r="D280" s="128"/>
      <c r="E280" s="128"/>
      <c r="F280" s="129"/>
      <c r="G280" s="136"/>
      <c r="H280" s="136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</row>
    <row r="281" spans="1:26" ht="18.75">
      <c r="A281" s="129"/>
      <c r="B281" s="126"/>
      <c r="C281" s="127"/>
      <c r="D281" s="128"/>
      <c r="E281" s="128"/>
      <c r="F281" s="129"/>
      <c r="G281" s="138"/>
      <c r="H281" s="138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</row>
    <row r="282" spans="1:26" ht="18.75">
      <c r="A282" s="129"/>
      <c r="B282" s="126"/>
      <c r="C282" s="127"/>
      <c r="D282" s="128"/>
      <c r="E282" s="128"/>
      <c r="F282" s="129"/>
      <c r="G282" s="136"/>
      <c r="H282" s="136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</row>
    <row r="283" spans="1:26" ht="18.75">
      <c r="A283" s="129"/>
      <c r="B283" s="126"/>
      <c r="C283" s="127"/>
      <c r="D283" s="128"/>
      <c r="E283" s="128"/>
      <c r="F283" s="129"/>
      <c r="G283" s="138"/>
      <c r="H283" s="138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</row>
    <row r="284" spans="1:26" ht="18.75">
      <c r="A284" s="129"/>
      <c r="B284" s="126"/>
      <c r="C284" s="127"/>
      <c r="D284" s="128"/>
      <c r="E284" s="128"/>
      <c r="F284" s="129"/>
      <c r="G284" s="136"/>
      <c r="H284" s="136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</row>
    <row r="285" spans="1:26" ht="18.75">
      <c r="A285" s="129"/>
      <c r="B285" s="126"/>
      <c r="C285" s="127"/>
      <c r="D285" s="128"/>
      <c r="E285" s="128"/>
      <c r="F285" s="129"/>
      <c r="G285" s="138"/>
      <c r="H285" s="138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</row>
    <row r="286" spans="1:26" ht="18.75">
      <c r="A286" s="129"/>
      <c r="B286" s="126"/>
      <c r="C286" s="127"/>
      <c r="D286" s="128"/>
      <c r="E286" s="128"/>
      <c r="F286" s="129"/>
      <c r="G286" s="136"/>
      <c r="H286" s="136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</row>
    <row r="287" spans="1:26" ht="18.75">
      <c r="A287" s="129"/>
      <c r="B287" s="126"/>
      <c r="C287" s="127"/>
      <c r="D287" s="128"/>
      <c r="E287" s="128"/>
      <c r="F287" s="129"/>
      <c r="G287" s="138"/>
      <c r="H287" s="138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</row>
    <row r="288" spans="1:26" ht="18.75">
      <c r="A288" s="129"/>
      <c r="B288" s="126"/>
      <c r="C288" s="127"/>
      <c r="D288" s="128"/>
      <c r="E288" s="128"/>
      <c r="F288" s="129"/>
      <c r="G288" s="136"/>
      <c r="H288" s="136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</row>
    <row r="289" spans="1:26" ht="18.75">
      <c r="A289" s="129"/>
      <c r="B289" s="126"/>
      <c r="C289" s="127"/>
      <c r="D289" s="128"/>
      <c r="E289" s="128"/>
      <c r="F289" s="129"/>
      <c r="G289" s="138"/>
      <c r="H289" s="138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</row>
    <row r="290" spans="1:26" ht="18.75">
      <c r="A290" s="129"/>
      <c r="B290" s="126"/>
      <c r="C290" s="127"/>
      <c r="D290" s="128"/>
      <c r="E290" s="128"/>
      <c r="F290" s="129"/>
      <c r="G290" s="136"/>
      <c r="H290" s="136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</row>
    <row r="291" spans="1:26" ht="18.75">
      <c r="A291" s="129"/>
      <c r="B291" s="126"/>
      <c r="C291" s="127"/>
      <c r="D291" s="128"/>
      <c r="E291" s="128"/>
      <c r="F291" s="129"/>
      <c r="G291" s="138"/>
      <c r="H291" s="138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</row>
    <row r="292" spans="1:26" ht="18.75">
      <c r="A292" s="129"/>
      <c r="B292" s="126"/>
      <c r="C292" s="127"/>
      <c r="D292" s="128"/>
      <c r="E292" s="128"/>
      <c r="F292" s="129"/>
      <c r="G292" s="136"/>
      <c r="H292" s="136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</row>
    <row r="293" spans="1:26" ht="18.75">
      <c r="A293" s="129"/>
      <c r="B293" s="126"/>
      <c r="C293" s="127"/>
      <c r="D293" s="128"/>
      <c r="E293" s="128"/>
      <c r="F293" s="129"/>
      <c r="G293" s="138"/>
      <c r="H293" s="138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</row>
    <row r="294" spans="1:26" ht="18.75">
      <c r="A294" s="129"/>
      <c r="B294" s="126"/>
      <c r="C294" s="127"/>
      <c r="D294" s="128"/>
      <c r="E294" s="128"/>
      <c r="F294" s="129"/>
      <c r="G294" s="136"/>
      <c r="H294" s="136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</row>
    <row r="295" spans="1:26" ht="18.75">
      <c r="A295" s="129"/>
      <c r="B295" s="126"/>
      <c r="C295" s="127"/>
      <c r="D295" s="128"/>
      <c r="E295" s="128"/>
      <c r="F295" s="129"/>
      <c r="G295" s="138"/>
      <c r="H295" s="138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</row>
    <row r="296" spans="1:26" ht="18.75">
      <c r="A296" s="129"/>
      <c r="B296" s="126"/>
      <c r="C296" s="127"/>
      <c r="D296" s="128"/>
      <c r="E296" s="128"/>
      <c r="F296" s="129"/>
      <c r="G296" s="136"/>
      <c r="H296" s="136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</row>
    <row r="297" spans="1:26" ht="18.75">
      <c r="A297" s="129"/>
      <c r="B297" s="126"/>
      <c r="C297" s="127"/>
      <c r="D297" s="128"/>
      <c r="E297" s="128"/>
      <c r="F297" s="129"/>
      <c r="G297" s="138"/>
      <c r="H297" s="138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</row>
    <row r="298" spans="1:26" ht="18.75">
      <c r="A298" s="129"/>
      <c r="B298" s="126"/>
      <c r="C298" s="127"/>
      <c r="D298" s="128"/>
      <c r="E298" s="128"/>
      <c r="F298" s="129"/>
      <c r="G298" s="136"/>
      <c r="H298" s="136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</row>
    <row r="299" spans="1:26" ht="18.75">
      <c r="A299" s="129"/>
      <c r="B299" s="126"/>
      <c r="C299" s="127"/>
      <c r="D299" s="128"/>
      <c r="E299" s="128"/>
      <c r="F299" s="129"/>
      <c r="G299" s="138"/>
      <c r="H299" s="138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</row>
    <row r="300" spans="1:26" ht="18.75">
      <c r="A300" s="129"/>
      <c r="B300" s="126"/>
      <c r="C300" s="127"/>
      <c r="D300" s="128"/>
      <c r="E300" s="128"/>
      <c r="F300" s="129"/>
      <c r="G300" s="136"/>
      <c r="H300" s="136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</row>
    <row r="301" spans="1:26" ht="18.75">
      <c r="A301" s="129"/>
      <c r="B301" s="126"/>
      <c r="C301" s="127"/>
      <c r="D301" s="128"/>
      <c r="E301" s="128"/>
      <c r="F301" s="129"/>
      <c r="G301" s="138"/>
      <c r="H301" s="138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</row>
    <row r="302" spans="1:26" ht="18.75">
      <c r="A302" s="129"/>
      <c r="B302" s="126"/>
      <c r="C302" s="127"/>
      <c r="D302" s="128"/>
      <c r="E302" s="128"/>
      <c r="F302" s="129"/>
      <c r="G302" s="136"/>
      <c r="H302" s="136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</row>
    <row r="303" spans="1:26" ht="18.75">
      <c r="A303" s="129"/>
      <c r="B303" s="126"/>
      <c r="C303" s="127"/>
      <c r="D303" s="128"/>
      <c r="E303" s="128"/>
      <c r="F303" s="129"/>
      <c r="G303" s="138"/>
      <c r="H303" s="138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</row>
    <row r="304" spans="1:26" ht="18.75">
      <c r="A304" s="129"/>
      <c r="B304" s="126"/>
      <c r="C304" s="127"/>
      <c r="D304" s="128"/>
      <c r="E304" s="128"/>
      <c r="F304" s="129"/>
      <c r="G304" s="136"/>
      <c r="H304" s="136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</row>
    <row r="305" spans="1:26" ht="18.75">
      <c r="A305" s="129"/>
      <c r="B305" s="126"/>
      <c r="C305" s="127"/>
      <c r="D305" s="128"/>
      <c r="E305" s="128"/>
      <c r="F305" s="129"/>
      <c r="G305" s="138"/>
      <c r="H305" s="138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</row>
    <row r="306" spans="1:26" ht="18.75">
      <c r="A306" s="129"/>
      <c r="B306" s="126"/>
      <c r="C306" s="127"/>
      <c r="D306" s="128"/>
      <c r="E306" s="128"/>
      <c r="F306" s="129"/>
      <c r="G306" s="136"/>
      <c r="H306" s="136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</row>
    <row r="307" spans="1:26" ht="18.75">
      <c r="A307" s="129"/>
      <c r="B307" s="126"/>
      <c r="C307" s="127"/>
      <c r="D307" s="128"/>
      <c r="E307" s="128"/>
      <c r="F307" s="129"/>
      <c r="G307" s="138"/>
      <c r="H307" s="138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</row>
    <row r="308" spans="1:26" ht="18.75">
      <c r="A308" s="129"/>
      <c r="B308" s="126"/>
      <c r="C308" s="127"/>
      <c r="D308" s="128"/>
      <c r="E308" s="128"/>
      <c r="F308" s="129"/>
      <c r="G308" s="136"/>
      <c r="H308" s="136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</row>
    <row r="309" spans="1:26" ht="18.75">
      <c r="A309" s="129"/>
      <c r="B309" s="126"/>
      <c r="C309" s="127"/>
      <c r="D309" s="128"/>
      <c r="E309" s="128"/>
      <c r="F309" s="129"/>
      <c r="G309" s="138"/>
      <c r="H309" s="138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</row>
    <row r="310" spans="1:26" ht="18.75">
      <c r="A310" s="129"/>
      <c r="B310" s="126"/>
      <c r="C310" s="127"/>
      <c r="D310" s="128"/>
      <c r="E310" s="128"/>
      <c r="F310" s="129"/>
      <c r="G310" s="136"/>
      <c r="H310" s="136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</row>
    <row r="311" spans="1:26" ht="18.75">
      <c r="A311" s="129"/>
      <c r="B311" s="126"/>
      <c r="C311" s="127"/>
      <c r="D311" s="128"/>
      <c r="E311" s="128"/>
      <c r="F311" s="129"/>
      <c r="G311" s="138"/>
      <c r="H311" s="138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</row>
    <row r="312" spans="1:26" ht="18.75">
      <c r="A312" s="129"/>
      <c r="B312" s="126"/>
      <c r="C312" s="127"/>
      <c r="D312" s="128"/>
      <c r="E312" s="128"/>
      <c r="F312" s="129"/>
      <c r="G312" s="136"/>
      <c r="H312" s="136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</row>
    <row r="313" spans="1:26" ht="18.75">
      <c r="A313" s="129"/>
      <c r="B313" s="126"/>
      <c r="C313" s="127"/>
      <c r="D313" s="128"/>
      <c r="E313" s="128"/>
      <c r="F313" s="129"/>
      <c r="G313" s="138"/>
      <c r="H313" s="138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</row>
    <row r="314" spans="1:26" ht="18.75">
      <c r="A314" s="129"/>
      <c r="B314" s="126"/>
      <c r="C314" s="127"/>
      <c r="D314" s="128"/>
      <c r="E314" s="128"/>
      <c r="F314" s="129"/>
      <c r="G314" s="136"/>
      <c r="H314" s="136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</row>
    <row r="315" spans="1:26" ht="18.75">
      <c r="A315" s="129"/>
      <c r="B315" s="126"/>
      <c r="C315" s="127"/>
      <c r="D315" s="128"/>
      <c r="E315" s="128"/>
      <c r="F315" s="129"/>
      <c r="G315" s="138"/>
      <c r="H315" s="138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</row>
    <row r="316" spans="1:26" ht="18.75">
      <c r="A316" s="129"/>
      <c r="B316" s="126"/>
      <c r="C316" s="127"/>
      <c r="D316" s="128"/>
      <c r="E316" s="128"/>
      <c r="F316" s="129"/>
      <c r="G316" s="136"/>
      <c r="H316" s="136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</row>
    <row r="317" spans="1:26" ht="18.75">
      <c r="A317" s="129"/>
      <c r="B317" s="126"/>
      <c r="C317" s="127"/>
      <c r="D317" s="128"/>
      <c r="E317" s="128"/>
      <c r="F317" s="129"/>
      <c r="G317" s="138"/>
      <c r="H317" s="138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</row>
    <row r="318" spans="1:26" ht="18.75">
      <c r="A318" s="129"/>
      <c r="B318" s="126"/>
      <c r="C318" s="127"/>
      <c r="D318" s="128"/>
      <c r="E318" s="128"/>
      <c r="F318" s="129"/>
      <c r="G318" s="136"/>
      <c r="H318" s="136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</row>
    <row r="319" spans="1:26" ht="18.75">
      <c r="A319" s="129"/>
      <c r="B319" s="126"/>
      <c r="C319" s="127"/>
      <c r="D319" s="128"/>
      <c r="E319" s="128"/>
      <c r="F319" s="129"/>
      <c r="G319" s="138"/>
      <c r="H319" s="138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</row>
    <row r="320" spans="1:26" ht="18.75">
      <c r="A320" s="129"/>
      <c r="B320" s="126"/>
      <c r="C320" s="127"/>
      <c r="D320" s="128"/>
      <c r="E320" s="128"/>
      <c r="F320" s="129"/>
      <c r="G320" s="136"/>
      <c r="H320" s="136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</row>
    <row r="321" spans="1:26" ht="18.75">
      <c r="A321" s="129"/>
      <c r="B321" s="126"/>
      <c r="C321" s="127"/>
      <c r="D321" s="128"/>
      <c r="E321" s="128"/>
      <c r="F321" s="129"/>
      <c r="G321" s="138"/>
      <c r="H321" s="138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</row>
    <row r="322" spans="1:26" ht="18.75">
      <c r="A322" s="129"/>
      <c r="B322" s="126"/>
      <c r="C322" s="127"/>
      <c r="D322" s="128"/>
      <c r="E322" s="128"/>
      <c r="F322" s="129"/>
      <c r="G322" s="136"/>
      <c r="H322" s="136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</row>
    <row r="323" spans="1:26" ht="18.75">
      <c r="A323" s="129"/>
      <c r="B323" s="126"/>
      <c r="C323" s="127"/>
      <c r="D323" s="128"/>
      <c r="E323" s="128"/>
      <c r="F323" s="129"/>
      <c r="G323" s="138"/>
      <c r="H323" s="138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</row>
    <row r="324" spans="1:26" ht="18.75">
      <c r="A324" s="129"/>
      <c r="B324" s="126"/>
      <c r="C324" s="127"/>
      <c r="D324" s="128"/>
      <c r="E324" s="128"/>
      <c r="F324" s="129"/>
      <c r="G324" s="136"/>
      <c r="H324" s="136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</row>
    <row r="325" spans="1:26" ht="18.75">
      <c r="A325" s="129"/>
      <c r="B325" s="126"/>
      <c r="C325" s="127"/>
      <c r="D325" s="128"/>
      <c r="E325" s="128"/>
      <c r="F325" s="129"/>
      <c r="G325" s="138"/>
      <c r="H325" s="138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</row>
    <row r="326" spans="1:26" ht="18.75">
      <c r="A326" s="129"/>
      <c r="B326" s="126"/>
      <c r="C326" s="127"/>
      <c r="D326" s="128"/>
      <c r="E326" s="128"/>
      <c r="F326" s="129"/>
      <c r="G326" s="136"/>
      <c r="H326" s="136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</row>
    <row r="327" spans="1:26" ht="18.75">
      <c r="A327" s="129"/>
      <c r="B327" s="126"/>
      <c r="C327" s="127"/>
      <c r="D327" s="128"/>
      <c r="E327" s="128"/>
      <c r="F327" s="129"/>
      <c r="G327" s="138"/>
      <c r="H327" s="138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</row>
    <row r="328" spans="1:26" ht="18.75">
      <c r="A328" s="129"/>
      <c r="B328" s="126"/>
      <c r="C328" s="127"/>
      <c r="D328" s="128"/>
      <c r="E328" s="128"/>
      <c r="F328" s="129"/>
      <c r="G328" s="136"/>
      <c r="H328" s="136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</row>
    <row r="329" spans="1:26" ht="18.75">
      <c r="A329" s="129"/>
      <c r="B329" s="126"/>
      <c r="C329" s="127"/>
      <c r="D329" s="128"/>
      <c r="E329" s="128"/>
      <c r="F329" s="129"/>
      <c r="G329" s="138"/>
      <c r="H329" s="138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</row>
    <row r="330" spans="1:26" ht="18.75">
      <c r="A330" s="129"/>
      <c r="B330" s="126"/>
      <c r="C330" s="127"/>
      <c r="D330" s="128"/>
      <c r="E330" s="128"/>
      <c r="F330" s="129"/>
      <c r="G330" s="136"/>
      <c r="H330" s="136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</row>
    <row r="331" spans="1:26" ht="18.75">
      <c r="A331" s="129"/>
      <c r="B331" s="126"/>
      <c r="C331" s="127"/>
      <c r="D331" s="128"/>
      <c r="E331" s="128"/>
      <c r="F331" s="129"/>
      <c r="G331" s="138"/>
      <c r="H331" s="138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</row>
    <row r="332" spans="1:26" ht="18.75">
      <c r="A332" s="129"/>
      <c r="B332" s="126"/>
      <c r="C332" s="127"/>
      <c r="D332" s="128"/>
      <c r="E332" s="128"/>
      <c r="F332" s="129"/>
      <c r="G332" s="136"/>
      <c r="H332" s="136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</row>
    <row r="333" spans="1:26" ht="18.75">
      <c r="A333" s="129"/>
      <c r="B333" s="126"/>
      <c r="C333" s="127"/>
      <c r="D333" s="128"/>
      <c r="E333" s="128"/>
      <c r="F333" s="129"/>
      <c r="G333" s="138"/>
      <c r="H333" s="138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</row>
    <row r="334" spans="1:26" ht="18.75">
      <c r="A334" s="129"/>
      <c r="B334" s="126"/>
      <c r="C334" s="127"/>
      <c r="D334" s="128"/>
      <c r="E334" s="128"/>
      <c r="F334" s="129"/>
      <c r="G334" s="136"/>
      <c r="H334" s="136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</row>
    <row r="335" spans="1:26" ht="18.75">
      <c r="A335" s="129"/>
      <c r="B335" s="126"/>
      <c r="C335" s="127"/>
      <c r="D335" s="128"/>
      <c r="E335" s="128"/>
      <c r="F335" s="129"/>
      <c r="G335" s="138"/>
      <c r="H335" s="138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</row>
    <row r="336" spans="1:26" ht="18.75">
      <c r="A336" s="129"/>
      <c r="B336" s="126"/>
      <c r="C336" s="127"/>
      <c r="D336" s="128"/>
      <c r="E336" s="128"/>
      <c r="F336" s="129"/>
      <c r="G336" s="136"/>
      <c r="H336" s="136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</row>
    <row r="337" spans="1:26" ht="18.75">
      <c r="A337" s="129"/>
      <c r="B337" s="126"/>
      <c r="C337" s="127"/>
      <c r="D337" s="128"/>
      <c r="E337" s="128"/>
      <c r="F337" s="129"/>
      <c r="G337" s="138"/>
      <c r="H337" s="138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</row>
    <row r="338" spans="1:26" ht="18.75">
      <c r="A338" s="129"/>
      <c r="B338" s="126"/>
      <c r="C338" s="127"/>
      <c r="D338" s="128"/>
      <c r="E338" s="128"/>
      <c r="F338" s="129"/>
      <c r="G338" s="136"/>
      <c r="H338" s="136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</row>
    <row r="339" spans="1:26" ht="18.75">
      <c r="A339" s="129"/>
      <c r="B339" s="126"/>
      <c r="C339" s="127"/>
      <c r="D339" s="128"/>
      <c r="E339" s="128"/>
      <c r="F339" s="129"/>
      <c r="G339" s="138"/>
      <c r="H339" s="138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</row>
    <row r="340" spans="1:26" ht="18.75">
      <c r="A340" s="129"/>
      <c r="B340" s="126"/>
      <c r="C340" s="127"/>
      <c r="D340" s="128"/>
      <c r="E340" s="128"/>
      <c r="F340" s="129"/>
      <c r="G340" s="136"/>
      <c r="H340" s="136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</row>
    <row r="341" spans="1:26" ht="18.75">
      <c r="A341" s="129"/>
      <c r="B341" s="126"/>
      <c r="C341" s="127"/>
      <c r="D341" s="128"/>
      <c r="E341" s="128"/>
      <c r="F341" s="129"/>
      <c r="G341" s="138"/>
      <c r="H341" s="138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</row>
    <row r="342" spans="1:26" ht="18.75">
      <c r="A342" s="129"/>
      <c r="B342" s="126"/>
      <c r="C342" s="127"/>
      <c r="D342" s="128"/>
      <c r="E342" s="128"/>
      <c r="F342" s="129"/>
      <c r="G342" s="136"/>
      <c r="H342" s="136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</row>
    <row r="343" spans="1:26" ht="18.75">
      <c r="A343" s="129"/>
      <c r="B343" s="126"/>
      <c r="C343" s="127"/>
      <c r="D343" s="128"/>
      <c r="E343" s="128"/>
      <c r="F343" s="129"/>
      <c r="G343" s="138"/>
      <c r="H343" s="138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</row>
    <row r="344" spans="1:26" ht="18.75">
      <c r="A344" s="129"/>
      <c r="B344" s="126"/>
      <c r="C344" s="127"/>
      <c r="D344" s="128"/>
      <c r="E344" s="128"/>
      <c r="F344" s="129"/>
      <c r="G344" s="136"/>
      <c r="H344" s="136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</row>
    <row r="345" spans="1:26" ht="18.75">
      <c r="A345" s="129"/>
      <c r="B345" s="126"/>
      <c r="C345" s="127"/>
      <c r="D345" s="128"/>
      <c r="E345" s="128"/>
      <c r="F345" s="129"/>
      <c r="G345" s="138"/>
      <c r="H345" s="138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</row>
    <row r="346" spans="1:26" ht="18.75">
      <c r="A346" s="129"/>
      <c r="B346" s="126"/>
      <c r="C346" s="127"/>
      <c r="D346" s="128"/>
      <c r="E346" s="128"/>
      <c r="F346" s="129"/>
      <c r="G346" s="136"/>
      <c r="H346" s="136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</row>
    <row r="347" spans="1:26" ht="18.75">
      <c r="A347" s="129"/>
      <c r="B347" s="126"/>
      <c r="C347" s="127"/>
      <c r="D347" s="128"/>
      <c r="E347" s="128"/>
      <c r="F347" s="129"/>
      <c r="G347" s="138"/>
      <c r="H347" s="138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</row>
    <row r="348" spans="1:26" ht="18.75">
      <c r="A348" s="129"/>
      <c r="B348" s="126"/>
      <c r="C348" s="127"/>
      <c r="D348" s="128"/>
      <c r="E348" s="128"/>
      <c r="F348" s="129"/>
      <c r="G348" s="136"/>
      <c r="H348" s="136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</row>
    <row r="349" spans="1:26" ht="18.75">
      <c r="A349" s="129"/>
      <c r="B349" s="126"/>
      <c r="C349" s="127"/>
      <c r="D349" s="128"/>
      <c r="E349" s="128"/>
      <c r="F349" s="129"/>
      <c r="G349" s="138"/>
      <c r="H349" s="138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</row>
    <row r="350" spans="1:26" ht="18.75">
      <c r="A350" s="129"/>
      <c r="B350" s="126"/>
      <c r="C350" s="127"/>
      <c r="D350" s="128"/>
      <c r="E350" s="128"/>
      <c r="F350" s="129"/>
      <c r="G350" s="136"/>
      <c r="H350" s="136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</row>
    <row r="351" spans="1:26" ht="18.75">
      <c r="A351" s="129"/>
      <c r="B351" s="126"/>
      <c r="C351" s="127"/>
      <c r="D351" s="128"/>
      <c r="E351" s="128"/>
      <c r="F351" s="129"/>
      <c r="G351" s="138"/>
      <c r="H351" s="138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</row>
    <row r="352" spans="1:26" ht="18.75">
      <c r="A352" s="129"/>
      <c r="B352" s="126"/>
      <c r="C352" s="127"/>
      <c r="D352" s="128"/>
      <c r="E352" s="128"/>
      <c r="F352" s="129"/>
      <c r="G352" s="136"/>
      <c r="H352" s="136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</row>
    <row r="353" spans="1:26" ht="18.75">
      <c r="A353" s="129"/>
      <c r="B353" s="126"/>
      <c r="C353" s="127"/>
      <c r="D353" s="128"/>
      <c r="E353" s="128"/>
      <c r="F353" s="129"/>
      <c r="G353" s="138"/>
      <c r="H353" s="138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</row>
    <row r="354" spans="1:26" ht="18.75">
      <c r="A354" s="129"/>
      <c r="B354" s="126"/>
      <c r="C354" s="127"/>
      <c r="D354" s="128"/>
      <c r="E354" s="128"/>
      <c r="F354" s="129"/>
      <c r="G354" s="136"/>
      <c r="H354" s="136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</row>
    <row r="355" spans="1:26" ht="18.75">
      <c r="A355" s="129"/>
      <c r="B355" s="126"/>
      <c r="C355" s="127"/>
      <c r="D355" s="128"/>
      <c r="E355" s="128"/>
      <c r="F355" s="129"/>
      <c r="G355" s="138"/>
      <c r="H355" s="138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</row>
    <row r="356" spans="1:26" ht="18.75">
      <c r="A356" s="129"/>
      <c r="B356" s="126"/>
      <c r="C356" s="127"/>
      <c r="D356" s="128"/>
      <c r="E356" s="128"/>
      <c r="F356" s="129"/>
      <c r="G356" s="136"/>
      <c r="H356" s="136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</row>
    <row r="357" spans="1:26" ht="18.75">
      <c r="A357" s="129"/>
      <c r="B357" s="126"/>
      <c r="C357" s="127"/>
      <c r="D357" s="128"/>
      <c r="E357" s="128"/>
      <c r="F357" s="129"/>
      <c r="G357" s="138"/>
      <c r="H357" s="138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</row>
    <row r="358" spans="1:26" ht="18.75">
      <c r="A358" s="129"/>
      <c r="B358" s="126"/>
      <c r="C358" s="127"/>
      <c r="D358" s="128"/>
      <c r="E358" s="128"/>
      <c r="F358" s="129"/>
      <c r="G358" s="136"/>
      <c r="H358" s="136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</row>
    <row r="359" spans="1:26" ht="18.75">
      <c r="A359" s="129"/>
      <c r="B359" s="126"/>
      <c r="C359" s="127"/>
      <c r="D359" s="128"/>
      <c r="E359" s="128"/>
      <c r="F359" s="129"/>
      <c r="G359" s="138"/>
      <c r="H359" s="138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</row>
    <row r="360" spans="1:26" ht="18.75">
      <c r="A360" s="129"/>
      <c r="B360" s="126"/>
      <c r="C360" s="127"/>
      <c r="D360" s="128"/>
      <c r="E360" s="128"/>
      <c r="F360" s="129"/>
      <c r="G360" s="136"/>
      <c r="H360" s="136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</row>
    <row r="361" spans="1:26" ht="18.75">
      <c r="A361" s="129"/>
      <c r="B361" s="126"/>
      <c r="C361" s="127"/>
      <c r="D361" s="128"/>
      <c r="E361" s="128"/>
      <c r="F361" s="129"/>
      <c r="G361" s="138"/>
      <c r="H361" s="138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</row>
    <row r="362" spans="1:26" ht="18.75">
      <c r="A362" s="129"/>
      <c r="B362" s="126"/>
      <c r="C362" s="127"/>
      <c r="D362" s="128"/>
      <c r="E362" s="128"/>
      <c r="F362" s="129"/>
      <c r="G362" s="136"/>
      <c r="H362" s="136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</row>
    <row r="363" spans="1:26" ht="18.75">
      <c r="A363" s="129"/>
      <c r="B363" s="126"/>
      <c r="C363" s="127"/>
      <c r="D363" s="128"/>
      <c r="E363" s="128"/>
      <c r="F363" s="129"/>
      <c r="G363" s="138"/>
      <c r="H363" s="138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</row>
    <row r="364" spans="1:26" ht="18.75">
      <c r="A364" s="129"/>
      <c r="B364" s="126"/>
      <c r="C364" s="127"/>
      <c r="D364" s="128"/>
      <c r="E364" s="128"/>
      <c r="F364" s="129"/>
      <c r="G364" s="136"/>
      <c r="H364" s="136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</row>
    <row r="365" spans="1:26" ht="18.75">
      <c r="A365" s="129"/>
      <c r="B365" s="126"/>
      <c r="C365" s="127"/>
      <c r="D365" s="128"/>
      <c r="E365" s="128"/>
      <c r="F365" s="129"/>
      <c r="G365" s="138"/>
      <c r="H365" s="138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</row>
    <row r="366" spans="1:26" ht="18.75">
      <c r="A366" s="129"/>
      <c r="B366" s="126"/>
      <c r="C366" s="127"/>
      <c r="D366" s="128"/>
      <c r="E366" s="128"/>
      <c r="F366" s="129"/>
      <c r="G366" s="136"/>
      <c r="H366" s="136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</row>
    <row r="367" spans="1:26" ht="18.75">
      <c r="A367" s="129"/>
      <c r="B367" s="126"/>
      <c r="C367" s="127"/>
      <c r="D367" s="128"/>
      <c r="E367" s="128"/>
      <c r="F367" s="129"/>
      <c r="G367" s="138"/>
      <c r="H367" s="138"/>
      <c r="I367" s="129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</row>
    <row r="368" spans="1:26" ht="18.75">
      <c r="A368" s="129"/>
      <c r="B368" s="126"/>
      <c r="C368" s="127"/>
      <c r="D368" s="128"/>
      <c r="E368" s="128"/>
      <c r="F368" s="129"/>
      <c r="G368" s="136"/>
      <c r="H368" s="136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</row>
    <row r="369" spans="1:26" ht="18.75">
      <c r="A369" s="129"/>
      <c r="B369" s="126"/>
      <c r="C369" s="127"/>
      <c r="D369" s="128"/>
      <c r="E369" s="128"/>
      <c r="F369" s="129"/>
      <c r="G369" s="138"/>
      <c r="H369" s="138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</row>
    <row r="370" spans="1:26" ht="18.75">
      <c r="A370" s="129"/>
      <c r="B370" s="126"/>
      <c r="C370" s="127"/>
      <c r="D370" s="128"/>
      <c r="E370" s="128"/>
      <c r="F370" s="129"/>
      <c r="G370" s="136"/>
      <c r="H370" s="136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</row>
    <row r="371" spans="1:26" ht="18.75">
      <c r="A371" s="129"/>
      <c r="B371" s="126"/>
      <c r="C371" s="127"/>
      <c r="D371" s="128"/>
      <c r="E371" s="128"/>
      <c r="F371" s="129"/>
      <c r="G371" s="138"/>
      <c r="H371" s="138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</row>
    <row r="372" spans="1:26" ht="18.75">
      <c r="A372" s="129"/>
      <c r="B372" s="126"/>
      <c r="C372" s="127"/>
      <c r="D372" s="128"/>
      <c r="E372" s="128"/>
      <c r="F372" s="129"/>
      <c r="G372" s="136"/>
      <c r="H372" s="136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</row>
    <row r="373" spans="1:26" ht="18.75">
      <c r="A373" s="129"/>
      <c r="B373" s="126"/>
      <c r="C373" s="127"/>
      <c r="D373" s="128"/>
      <c r="E373" s="128"/>
      <c r="F373" s="129"/>
      <c r="G373" s="138"/>
      <c r="H373" s="138"/>
      <c r="I373" s="129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</row>
    <row r="374" spans="1:26" ht="18.75">
      <c r="A374" s="129"/>
      <c r="B374" s="126"/>
      <c r="C374" s="127"/>
      <c r="D374" s="128"/>
      <c r="E374" s="128"/>
      <c r="F374" s="129"/>
      <c r="G374" s="136"/>
      <c r="H374" s="136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</row>
    <row r="375" spans="1:26" ht="18.75">
      <c r="A375" s="129"/>
      <c r="B375" s="126"/>
      <c r="C375" s="127"/>
      <c r="D375" s="128"/>
      <c r="E375" s="128"/>
      <c r="F375" s="129"/>
      <c r="G375" s="138"/>
      <c r="H375" s="138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</row>
    <row r="376" spans="1:26" ht="18.75">
      <c r="A376" s="129"/>
      <c r="B376" s="126"/>
      <c r="C376" s="127"/>
      <c r="D376" s="128"/>
      <c r="E376" s="128"/>
      <c r="F376" s="129"/>
      <c r="G376" s="136"/>
      <c r="H376" s="136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</row>
    <row r="377" spans="1:26" ht="18.75">
      <c r="A377" s="129"/>
      <c r="B377" s="126"/>
      <c r="C377" s="127"/>
      <c r="D377" s="128"/>
      <c r="E377" s="128"/>
      <c r="F377" s="129"/>
      <c r="G377" s="138"/>
      <c r="H377" s="138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</row>
    <row r="378" spans="1:26" ht="18.75">
      <c r="A378" s="129"/>
      <c r="B378" s="126"/>
      <c r="C378" s="127"/>
      <c r="D378" s="128"/>
      <c r="E378" s="128"/>
      <c r="F378" s="129"/>
      <c r="G378" s="136"/>
      <c r="H378" s="136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</row>
    <row r="379" spans="1:26" ht="18.75">
      <c r="A379" s="129"/>
      <c r="B379" s="126"/>
      <c r="C379" s="127"/>
      <c r="D379" s="128"/>
      <c r="E379" s="128"/>
      <c r="F379" s="129"/>
      <c r="G379" s="138"/>
      <c r="H379" s="138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</row>
    <row r="380" spans="1:26" ht="18.75">
      <c r="A380" s="129"/>
      <c r="B380" s="126"/>
      <c r="C380" s="127"/>
      <c r="D380" s="128"/>
      <c r="E380" s="128"/>
      <c r="F380" s="129"/>
      <c r="G380" s="136"/>
      <c r="H380" s="136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</row>
    <row r="381" spans="1:26" ht="18.75">
      <c r="A381" s="129"/>
      <c r="B381" s="126"/>
      <c r="C381" s="127"/>
      <c r="D381" s="128"/>
      <c r="E381" s="128"/>
      <c r="F381" s="129"/>
      <c r="G381" s="138"/>
      <c r="H381" s="138"/>
      <c r="I381" s="129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</row>
    <row r="382" spans="1:26" ht="18.75">
      <c r="A382" s="129"/>
      <c r="B382" s="126"/>
      <c r="C382" s="127"/>
      <c r="D382" s="128"/>
      <c r="E382" s="128"/>
      <c r="F382" s="129"/>
      <c r="G382" s="136"/>
      <c r="H382" s="136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</row>
    <row r="383" spans="1:26" ht="18.75">
      <c r="A383" s="129"/>
      <c r="B383" s="126"/>
      <c r="C383" s="127"/>
      <c r="D383" s="128"/>
      <c r="E383" s="128"/>
      <c r="F383" s="129"/>
      <c r="G383" s="138"/>
      <c r="H383" s="138"/>
      <c r="I383" s="129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</row>
    <row r="384" spans="1:26" ht="18.75">
      <c r="A384" s="129"/>
      <c r="B384" s="126"/>
      <c r="C384" s="127"/>
      <c r="D384" s="128"/>
      <c r="E384" s="128"/>
      <c r="F384" s="129"/>
      <c r="G384" s="136"/>
      <c r="H384" s="136"/>
      <c r="I384" s="129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</row>
    <row r="385" spans="1:26" ht="18.75">
      <c r="A385" s="129"/>
      <c r="B385" s="126"/>
      <c r="C385" s="127"/>
      <c r="D385" s="128"/>
      <c r="E385" s="128"/>
      <c r="F385" s="129"/>
      <c r="G385" s="138"/>
      <c r="H385" s="138"/>
      <c r="I385" s="129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</row>
    <row r="386" spans="1:26" ht="18.75">
      <c r="A386" s="129"/>
      <c r="B386" s="126"/>
      <c r="C386" s="127"/>
      <c r="D386" s="128"/>
      <c r="E386" s="128"/>
      <c r="F386" s="129"/>
      <c r="G386" s="136"/>
      <c r="H386" s="136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</row>
    <row r="387" spans="1:26" ht="18.75">
      <c r="A387" s="129"/>
      <c r="B387" s="126"/>
      <c r="C387" s="127"/>
      <c r="D387" s="128"/>
      <c r="E387" s="128"/>
      <c r="F387" s="129"/>
      <c r="G387" s="138"/>
      <c r="H387" s="138"/>
      <c r="I387" s="129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</row>
    <row r="388" spans="1:26" ht="18.75">
      <c r="A388" s="129"/>
      <c r="B388" s="126"/>
      <c r="C388" s="127"/>
      <c r="D388" s="128"/>
      <c r="E388" s="128"/>
      <c r="F388" s="129"/>
      <c r="G388" s="136"/>
      <c r="H388" s="136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</row>
    <row r="389" spans="1:26" ht="18.75">
      <c r="A389" s="129"/>
      <c r="B389" s="126"/>
      <c r="C389" s="127"/>
      <c r="D389" s="128"/>
      <c r="E389" s="128"/>
      <c r="F389" s="129"/>
      <c r="G389" s="138"/>
      <c r="H389" s="138"/>
      <c r="I389" s="129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</row>
    <row r="390" spans="1:26" ht="18.75">
      <c r="A390" s="129"/>
      <c r="B390" s="126"/>
      <c r="C390" s="127"/>
      <c r="D390" s="128"/>
      <c r="E390" s="128"/>
      <c r="F390" s="129"/>
      <c r="G390" s="136"/>
      <c r="H390" s="136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</row>
    <row r="391" spans="1:26" ht="18.75">
      <c r="A391" s="129"/>
      <c r="B391" s="126"/>
      <c r="C391" s="127"/>
      <c r="D391" s="128"/>
      <c r="E391" s="128"/>
      <c r="F391" s="129"/>
      <c r="G391" s="138"/>
      <c r="H391" s="138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</row>
    <row r="392" spans="1:26" ht="18.75">
      <c r="A392" s="129"/>
      <c r="B392" s="126"/>
      <c r="C392" s="127"/>
      <c r="D392" s="128"/>
      <c r="E392" s="128"/>
      <c r="F392" s="129"/>
      <c r="G392" s="136"/>
      <c r="H392" s="136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</row>
    <row r="393" spans="1:26" ht="18.75">
      <c r="A393" s="129"/>
      <c r="B393" s="126"/>
      <c r="C393" s="127"/>
      <c r="D393" s="128"/>
      <c r="E393" s="128"/>
      <c r="F393" s="129"/>
      <c r="G393" s="138"/>
      <c r="H393" s="138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</row>
    <row r="394" spans="1:26" ht="18.75">
      <c r="A394" s="129"/>
      <c r="B394" s="126"/>
      <c r="C394" s="127"/>
      <c r="D394" s="128"/>
      <c r="E394" s="128"/>
      <c r="F394" s="129"/>
      <c r="G394" s="136"/>
      <c r="H394" s="136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</row>
    <row r="395" spans="1:26" ht="18.75">
      <c r="A395" s="129"/>
      <c r="B395" s="126"/>
      <c r="C395" s="127"/>
      <c r="D395" s="128"/>
      <c r="E395" s="128"/>
      <c r="F395" s="129"/>
      <c r="G395" s="138"/>
      <c r="H395" s="138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</row>
    <row r="396" spans="1:26" ht="18.75">
      <c r="A396" s="129"/>
      <c r="B396" s="126"/>
      <c r="C396" s="127"/>
      <c r="D396" s="128"/>
      <c r="E396" s="128"/>
      <c r="F396" s="129"/>
      <c r="G396" s="136"/>
      <c r="H396" s="136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</row>
    <row r="397" spans="1:26" ht="18.75">
      <c r="A397" s="129"/>
      <c r="B397" s="126"/>
      <c r="C397" s="127"/>
      <c r="D397" s="128"/>
      <c r="E397" s="128"/>
      <c r="F397" s="129"/>
      <c r="G397" s="138"/>
      <c r="H397" s="138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</row>
    <row r="398" spans="1:26" ht="18.75">
      <c r="A398" s="129"/>
      <c r="B398" s="126"/>
      <c r="C398" s="127"/>
      <c r="D398" s="128"/>
      <c r="E398" s="128"/>
      <c r="F398" s="129"/>
      <c r="G398" s="136"/>
      <c r="H398" s="136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</row>
    <row r="399" spans="1:26" ht="18.75">
      <c r="A399" s="129"/>
      <c r="B399" s="126"/>
      <c r="C399" s="127"/>
      <c r="D399" s="128"/>
      <c r="E399" s="128"/>
      <c r="F399" s="129"/>
      <c r="G399" s="138"/>
      <c r="H399" s="138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</row>
    <row r="400" spans="1:26" ht="18.75">
      <c r="A400" s="129"/>
      <c r="B400" s="126"/>
      <c r="C400" s="127"/>
      <c r="D400" s="128"/>
      <c r="E400" s="128"/>
      <c r="F400" s="129"/>
      <c r="G400" s="136"/>
      <c r="H400" s="136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</row>
    <row r="401" spans="1:26" ht="18.75">
      <c r="A401" s="129"/>
      <c r="B401" s="126"/>
      <c r="C401" s="127"/>
      <c r="D401" s="128"/>
      <c r="E401" s="128"/>
      <c r="F401" s="129"/>
      <c r="G401" s="138"/>
      <c r="H401" s="138"/>
      <c r="I401" s="129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</row>
    <row r="402" spans="1:26" ht="18.75">
      <c r="A402" s="129"/>
      <c r="B402" s="126"/>
      <c r="C402" s="127"/>
      <c r="D402" s="128"/>
      <c r="E402" s="128"/>
      <c r="F402" s="129"/>
      <c r="G402" s="136"/>
      <c r="H402" s="136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</row>
    <row r="403" spans="1:26" ht="18.75">
      <c r="A403" s="129"/>
      <c r="B403" s="126"/>
      <c r="C403" s="127"/>
      <c r="D403" s="128"/>
      <c r="E403" s="128"/>
      <c r="F403" s="129"/>
      <c r="G403" s="138"/>
      <c r="H403" s="138"/>
      <c r="I403" s="129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</row>
    <row r="404" spans="1:26" ht="18.75">
      <c r="A404" s="129"/>
      <c r="B404" s="126"/>
      <c r="C404" s="127"/>
      <c r="D404" s="128"/>
      <c r="E404" s="128"/>
      <c r="F404" s="129"/>
      <c r="G404" s="136"/>
      <c r="H404" s="136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</row>
    <row r="405" spans="1:26" ht="18.75">
      <c r="A405" s="129"/>
      <c r="B405" s="126"/>
      <c r="C405" s="127"/>
      <c r="D405" s="128"/>
      <c r="E405" s="128"/>
      <c r="F405" s="129"/>
      <c r="G405" s="138"/>
      <c r="H405" s="138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</row>
    <row r="406" spans="1:26" ht="18.75">
      <c r="A406" s="129"/>
      <c r="B406" s="126"/>
      <c r="C406" s="127"/>
      <c r="D406" s="128"/>
      <c r="E406" s="128"/>
      <c r="F406" s="129"/>
      <c r="G406" s="136"/>
      <c r="H406" s="136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</row>
    <row r="407" spans="1:26" ht="18.75">
      <c r="A407" s="129"/>
      <c r="B407" s="126"/>
      <c r="C407" s="127"/>
      <c r="D407" s="128"/>
      <c r="E407" s="128"/>
      <c r="F407" s="129"/>
      <c r="G407" s="138"/>
      <c r="H407" s="138"/>
      <c r="I407" s="129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</row>
    <row r="408" spans="1:26" ht="18.75">
      <c r="A408" s="129"/>
      <c r="B408" s="126"/>
      <c r="C408" s="127"/>
      <c r="D408" s="128"/>
      <c r="E408" s="128"/>
      <c r="F408" s="129"/>
      <c r="G408" s="136"/>
      <c r="H408" s="136"/>
      <c r="I408" s="129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</row>
    <row r="409" spans="1:26" ht="18.75">
      <c r="A409" s="129"/>
      <c r="B409" s="126"/>
      <c r="C409" s="127"/>
      <c r="D409" s="128"/>
      <c r="E409" s="128"/>
      <c r="F409" s="129"/>
      <c r="G409" s="138"/>
      <c r="H409" s="138"/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</row>
    <row r="410" spans="1:26" ht="18.75">
      <c r="A410" s="129"/>
      <c r="B410" s="126"/>
      <c r="C410" s="127"/>
      <c r="D410" s="128"/>
      <c r="E410" s="128"/>
      <c r="F410" s="129"/>
      <c r="G410" s="136"/>
      <c r="H410" s="136"/>
      <c r="I410" s="129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</row>
    <row r="411" spans="1:26" ht="18.75">
      <c r="A411" s="129"/>
      <c r="B411" s="126"/>
      <c r="C411" s="127"/>
      <c r="D411" s="128"/>
      <c r="E411" s="128"/>
      <c r="F411" s="129"/>
      <c r="G411" s="138"/>
      <c r="H411" s="138"/>
      <c r="I411" s="129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</row>
    <row r="412" spans="1:26" ht="18.75">
      <c r="A412" s="129"/>
      <c r="B412" s="126"/>
      <c r="C412" s="127"/>
      <c r="D412" s="128"/>
      <c r="E412" s="128"/>
      <c r="F412" s="129"/>
      <c r="G412" s="136"/>
      <c r="H412" s="136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</row>
    <row r="413" spans="1:26" ht="18.75">
      <c r="A413" s="129"/>
      <c r="B413" s="126"/>
      <c r="C413" s="127"/>
      <c r="D413" s="128"/>
      <c r="E413" s="128"/>
      <c r="F413" s="129"/>
      <c r="G413" s="138"/>
      <c r="H413" s="138"/>
      <c r="I413" s="129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</row>
    <row r="414" spans="1:26" ht="18.75">
      <c r="A414" s="129"/>
      <c r="B414" s="126"/>
      <c r="C414" s="127"/>
      <c r="D414" s="128"/>
      <c r="E414" s="128"/>
      <c r="F414" s="129"/>
      <c r="G414" s="136"/>
      <c r="H414" s="136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</row>
    <row r="415" spans="1:26" ht="18.75">
      <c r="A415" s="129"/>
      <c r="B415" s="126"/>
      <c r="C415" s="127"/>
      <c r="D415" s="128"/>
      <c r="E415" s="128"/>
      <c r="F415" s="129"/>
      <c r="G415" s="138"/>
      <c r="H415" s="138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</row>
    <row r="416" spans="1:26" ht="18.75">
      <c r="A416" s="129"/>
      <c r="B416" s="126"/>
      <c r="C416" s="127"/>
      <c r="D416" s="128"/>
      <c r="E416" s="128"/>
      <c r="F416" s="129"/>
      <c r="G416" s="136"/>
      <c r="H416" s="136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</row>
    <row r="417" spans="1:26" ht="18.75">
      <c r="A417" s="129"/>
      <c r="B417" s="126"/>
      <c r="C417" s="127"/>
      <c r="D417" s="128"/>
      <c r="E417" s="128"/>
      <c r="F417" s="129"/>
      <c r="G417" s="138"/>
      <c r="H417" s="138"/>
      <c r="I417" s="129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</row>
    <row r="418" spans="1:26" ht="18.75">
      <c r="A418" s="129"/>
      <c r="B418" s="126"/>
      <c r="C418" s="127"/>
      <c r="D418" s="128"/>
      <c r="E418" s="128"/>
      <c r="F418" s="129"/>
      <c r="G418" s="136"/>
      <c r="H418" s="136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</row>
    <row r="419" spans="1:26" ht="18.75">
      <c r="A419" s="129"/>
      <c r="B419" s="126"/>
      <c r="C419" s="127"/>
      <c r="D419" s="128"/>
      <c r="E419" s="128"/>
      <c r="F419" s="129"/>
      <c r="G419" s="138"/>
      <c r="H419" s="138"/>
      <c r="I419" s="129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</row>
    <row r="420" spans="1:26" ht="18.75">
      <c r="A420" s="129"/>
      <c r="B420" s="126"/>
      <c r="C420" s="127"/>
      <c r="D420" s="128"/>
      <c r="E420" s="128"/>
      <c r="F420" s="129"/>
      <c r="G420" s="136"/>
      <c r="H420" s="136"/>
      <c r="I420" s="129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</row>
    <row r="421" spans="1:26" ht="18.75">
      <c r="A421" s="129"/>
      <c r="B421" s="126"/>
      <c r="C421" s="127"/>
      <c r="D421" s="128"/>
      <c r="E421" s="128"/>
      <c r="F421" s="129"/>
      <c r="G421" s="138"/>
      <c r="H421" s="138"/>
      <c r="I421" s="129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</row>
    <row r="422" spans="1:26" ht="18.75">
      <c r="A422" s="129"/>
      <c r="B422" s="126"/>
      <c r="C422" s="127"/>
      <c r="D422" s="128"/>
      <c r="E422" s="128"/>
      <c r="F422" s="129"/>
      <c r="G422" s="136"/>
      <c r="H422" s="136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</row>
    <row r="423" spans="1:26" ht="18.75">
      <c r="A423" s="129"/>
      <c r="B423" s="126"/>
      <c r="C423" s="127"/>
      <c r="D423" s="128"/>
      <c r="E423" s="128"/>
      <c r="F423" s="129"/>
      <c r="G423" s="138"/>
      <c r="H423" s="138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</row>
    <row r="424" spans="1:26" ht="18.75">
      <c r="A424" s="129"/>
      <c r="B424" s="126"/>
      <c r="C424" s="127"/>
      <c r="D424" s="128"/>
      <c r="E424" s="128"/>
      <c r="F424" s="129"/>
      <c r="G424" s="136"/>
      <c r="H424" s="136"/>
      <c r="I424" s="129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</row>
    <row r="425" spans="1:26" ht="18.75">
      <c r="A425" s="129"/>
      <c r="B425" s="126"/>
      <c r="C425" s="127"/>
      <c r="D425" s="128"/>
      <c r="E425" s="128"/>
      <c r="F425" s="129"/>
      <c r="G425" s="138"/>
      <c r="H425" s="138"/>
      <c r="I425" s="129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</row>
    <row r="426" spans="1:26" ht="18.75">
      <c r="A426" s="129"/>
      <c r="B426" s="126"/>
      <c r="C426" s="127"/>
      <c r="D426" s="128"/>
      <c r="E426" s="128"/>
      <c r="F426" s="129"/>
      <c r="G426" s="136"/>
      <c r="H426" s="136"/>
      <c r="I426" s="129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</row>
    <row r="427" spans="1:26" ht="18.75">
      <c r="A427" s="129"/>
      <c r="B427" s="126"/>
      <c r="C427" s="127"/>
      <c r="D427" s="128"/>
      <c r="E427" s="128"/>
      <c r="F427" s="129"/>
      <c r="G427" s="138"/>
      <c r="H427" s="138"/>
      <c r="I427" s="129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</row>
    <row r="428" spans="1:26" ht="18.75">
      <c r="A428" s="129"/>
      <c r="B428" s="126"/>
      <c r="C428" s="127"/>
      <c r="D428" s="128"/>
      <c r="E428" s="128"/>
      <c r="F428" s="129"/>
      <c r="G428" s="136"/>
      <c r="H428" s="136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</row>
    <row r="429" spans="1:26" ht="18.75">
      <c r="A429" s="129"/>
      <c r="B429" s="126"/>
      <c r="C429" s="127"/>
      <c r="D429" s="128"/>
      <c r="E429" s="128"/>
      <c r="F429" s="129"/>
      <c r="G429" s="138"/>
      <c r="H429" s="138"/>
      <c r="I429" s="129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</row>
    <row r="430" spans="1:26" ht="18.75">
      <c r="A430" s="129"/>
      <c r="B430" s="126"/>
      <c r="C430" s="127"/>
      <c r="D430" s="128"/>
      <c r="E430" s="128"/>
      <c r="F430" s="129"/>
      <c r="G430" s="136"/>
      <c r="H430" s="136"/>
      <c r="I430" s="129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</row>
    <row r="431" spans="1:26" ht="18.75">
      <c r="A431" s="129"/>
      <c r="B431" s="126"/>
      <c r="C431" s="127"/>
      <c r="D431" s="128"/>
      <c r="E431" s="128"/>
      <c r="F431" s="129"/>
      <c r="G431" s="138"/>
      <c r="H431" s="138"/>
      <c r="I431" s="129"/>
      <c r="J431" s="129"/>
      <c r="K431" s="129"/>
      <c r="L431" s="129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</row>
    <row r="432" spans="1:26" ht="18.75">
      <c r="A432" s="129"/>
      <c r="B432" s="126"/>
      <c r="C432" s="127"/>
      <c r="D432" s="128"/>
      <c r="E432" s="128"/>
      <c r="F432" s="129"/>
      <c r="G432" s="136"/>
      <c r="H432" s="136"/>
      <c r="I432" s="129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</row>
    <row r="433" spans="1:26" ht="18.75">
      <c r="A433" s="129"/>
      <c r="B433" s="126"/>
      <c r="C433" s="127"/>
      <c r="D433" s="128"/>
      <c r="E433" s="128"/>
      <c r="F433" s="129"/>
      <c r="G433" s="138"/>
      <c r="H433" s="138"/>
      <c r="I433" s="129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</row>
    <row r="434" spans="1:26" ht="18.75">
      <c r="A434" s="129"/>
      <c r="B434" s="126"/>
      <c r="C434" s="127"/>
      <c r="D434" s="128"/>
      <c r="E434" s="128"/>
      <c r="F434" s="129"/>
      <c r="G434" s="136"/>
      <c r="H434" s="136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</row>
    <row r="435" spans="1:26" ht="18.75">
      <c r="A435" s="129"/>
      <c r="B435" s="126"/>
      <c r="C435" s="127"/>
      <c r="D435" s="128"/>
      <c r="E435" s="128"/>
      <c r="F435" s="129"/>
      <c r="G435" s="138"/>
      <c r="H435" s="138"/>
      <c r="I435" s="129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</row>
    <row r="436" spans="1:26" ht="18.75">
      <c r="A436" s="129"/>
      <c r="B436" s="126"/>
      <c r="C436" s="127"/>
      <c r="D436" s="128"/>
      <c r="E436" s="128"/>
      <c r="F436" s="129"/>
      <c r="G436" s="136"/>
      <c r="H436" s="136"/>
      <c r="I436" s="129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</row>
    <row r="437" spans="1:26" ht="18.75">
      <c r="A437" s="129"/>
      <c r="B437" s="126"/>
      <c r="C437" s="127"/>
      <c r="D437" s="128"/>
      <c r="E437" s="128"/>
      <c r="F437" s="129"/>
      <c r="G437" s="138"/>
      <c r="H437" s="138"/>
      <c r="I437" s="129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</row>
    <row r="438" spans="1:26" ht="18.75">
      <c r="A438" s="129"/>
      <c r="B438" s="126"/>
      <c r="C438" s="127"/>
      <c r="D438" s="128"/>
      <c r="E438" s="128"/>
      <c r="F438" s="129"/>
      <c r="G438" s="136"/>
      <c r="H438" s="136"/>
      <c r="I438" s="129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</row>
    <row r="439" spans="1:26" ht="18.75">
      <c r="A439" s="129"/>
      <c r="B439" s="126"/>
      <c r="C439" s="127"/>
      <c r="D439" s="128"/>
      <c r="E439" s="128"/>
      <c r="F439" s="129"/>
      <c r="G439" s="138"/>
      <c r="H439" s="138"/>
      <c r="I439" s="129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</row>
    <row r="440" spans="1:26" ht="18.75">
      <c r="A440" s="129"/>
      <c r="B440" s="126"/>
      <c r="C440" s="127"/>
      <c r="D440" s="128"/>
      <c r="E440" s="128"/>
      <c r="F440" s="129"/>
      <c r="G440" s="136"/>
      <c r="H440" s="136"/>
      <c r="I440" s="129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</row>
    <row r="441" spans="1:26" ht="18.75">
      <c r="A441" s="129"/>
      <c r="B441" s="126"/>
      <c r="C441" s="127"/>
      <c r="D441" s="128"/>
      <c r="E441" s="128"/>
      <c r="F441" s="129"/>
      <c r="G441" s="138"/>
      <c r="H441" s="138"/>
      <c r="I441" s="129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</row>
    <row r="442" spans="1:26" ht="18.75">
      <c r="A442" s="129"/>
      <c r="B442" s="126"/>
      <c r="C442" s="127"/>
      <c r="D442" s="128"/>
      <c r="E442" s="128"/>
      <c r="F442" s="129"/>
      <c r="G442" s="136"/>
      <c r="H442" s="136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</row>
    <row r="443" spans="1:26" ht="18.75">
      <c r="A443" s="129"/>
      <c r="B443" s="126"/>
      <c r="C443" s="127"/>
      <c r="D443" s="128"/>
      <c r="E443" s="128"/>
      <c r="F443" s="129"/>
      <c r="G443" s="138"/>
      <c r="H443" s="138"/>
      <c r="I443" s="129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</row>
    <row r="444" spans="1:26" ht="18.75">
      <c r="A444" s="129"/>
      <c r="B444" s="126"/>
      <c r="C444" s="127"/>
      <c r="D444" s="128"/>
      <c r="E444" s="128"/>
      <c r="F444" s="129"/>
      <c r="G444" s="136"/>
      <c r="H444" s="136"/>
      <c r="I444" s="129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</row>
    <row r="445" spans="1:26" ht="18.75">
      <c r="A445" s="129"/>
      <c r="B445" s="126"/>
      <c r="C445" s="127"/>
      <c r="D445" s="128"/>
      <c r="E445" s="128"/>
      <c r="F445" s="129"/>
      <c r="G445" s="138"/>
      <c r="H445" s="138"/>
      <c r="I445" s="129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</row>
    <row r="446" spans="1:26" ht="18.75">
      <c r="A446" s="129"/>
      <c r="B446" s="126"/>
      <c r="C446" s="127"/>
      <c r="D446" s="128"/>
      <c r="E446" s="128"/>
      <c r="F446" s="129"/>
      <c r="G446" s="136"/>
      <c r="H446" s="136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</row>
    <row r="447" spans="1:26" ht="18.75">
      <c r="A447" s="129"/>
      <c r="B447" s="126"/>
      <c r="C447" s="127"/>
      <c r="D447" s="128"/>
      <c r="E447" s="128"/>
      <c r="F447" s="129"/>
      <c r="G447" s="138"/>
      <c r="H447" s="138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</row>
    <row r="448" spans="1:26" ht="18.75">
      <c r="A448" s="129"/>
      <c r="B448" s="126"/>
      <c r="C448" s="127"/>
      <c r="D448" s="128"/>
      <c r="E448" s="128"/>
      <c r="F448" s="129"/>
      <c r="G448" s="136"/>
      <c r="H448" s="136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</row>
    <row r="449" spans="1:26" ht="18.75">
      <c r="A449" s="129"/>
      <c r="B449" s="126"/>
      <c r="C449" s="127"/>
      <c r="D449" s="128"/>
      <c r="E449" s="128"/>
      <c r="F449" s="129"/>
      <c r="G449" s="138"/>
      <c r="H449" s="138"/>
      <c r="I449" s="129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</row>
    <row r="450" spans="1:26" ht="18.75">
      <c r="A450" s="129"/>
      <c r="B450" s="126"/>
      <c r="C450" s="127"/>
      <c r="D450" s="128"/>
      <c r="E450" s="128"/>
      <c r="F450" s="129"/>
      <c r="G450" s="136"/>
      <c r="H450" s="136"/>
      <c r="I450" s="129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</row>
    <row r="451" spans="1:26" ht="18.75">
      <c r="A451" s="129"/>
      <c r="B451" s="126"/>
      <c r="C451" s="127"/>
      <c r="D451" s="128"/>
      <c r="E451" s="128"/>
      <c r="F451" s="129"/>
      <c r="G451" s="138"/>
      <c r="H451" s="138"/>
      <c r="I451" s="129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</row>
    <row r="452" spans="1:26" ht="18.75">
      <c r="A452" s="129"/>
      <c r="B452" s="126"/>
      <c r="C452" s="127"/>
      <c r="D452" s="128"/>
      <c r="E452" s="128"/>
      <c r="F452" s="129"/>
      <c r="G452" s="136"/>
      <c r="H452" s="136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</row>
    <row r="453" spans="1:26" ht="18.75">
      <c r="A453" s="129"/>
      <c r="B453" s="126"/>
      <c r="C453" s="127"/>
      <c r="D453" s="128"/>
      <c r="E453" s="128"/>
      <c r="F453" s="129"/>
      <c r="G453" s="138"/>
      <c r="H453" s="138"/>
      <c r="I453" s="129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</row>
    <row r="454" spans="1:26" ht="18.75">
      <c r="A454" s="129"/>
      <c r="B454" s="126"/>
      <c r="C454" s="127"/>
      <c r="D454" s="128"/>
      <c r="E454" s="128"/>
      <c r="F454" s="129"/>
      <c r="G454" s="136"/>
      <c r="H454" s="136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</row>
    <row r="455" spans="1:26" ht="18.75">
      <c r="A455" s="129"/>
      <c r="B455" s="126"/>
      <c r="C455" s="127"/>
      <c r="D455" s="128"/>
      <c r="E455" s="128"/>
      <c r="F455" s="129"/>
      <c r="G455" s="138"/>
      <c r="H455" s="138"/>
      <c r="I455" s="129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</row>
    <row r="456" spans="1:26" ht="18.75">
      <c r="A456" s="129"/>
      <c r="B456" s="126"/>
      <c r="C456" s="127"/>
      <c r="D456" s="128"/>
      <c r="E456" s="128"/>
      <c r="F456" s="129"/>
      <c r="G456" s="136"/>
      <c r="H456" s="136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</row>
    <row r="457" spans="1:26" ht="18.75">
      <c r="A457" s="129"/>
      <c r="B457" s="126"/>
      <c r="C457" s="127"/>
      <c r="D457" s="128"/>
      <c r="E457" s="128"/>
      <c r="F457" s="129"/>
      <c r="G457" s="138"/>
      <c r="H457" s="138"/>
      <c r="I457" s="129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</row>
    <row r="458" spans="1:26" ht="18.75">
      <c r="A458" s="129"/>
      <c r="B458" s="126"/>
      <c r="C458" s="127"/>
      <c r="D458" s="128"/>
      <c r="E458" s="128"/>
      <c r="F458" s="129"/>
      <c r="G458" s="136"/>
      <c r="H458" s="136"/>
      <c r="I458" s="129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</row>
    <row r="459" spans="1:26" ht="18.75">
      <c r="A459" s="129"/>
      <c r="B459" s="126"/>
      <c r="C459" s="127"/>
      <c r="D459" s="128"/>
      <c r="E459" s="128"/>
      <c r="F459" s="129"/>
      <c r="G459" s="138"/>
      <c r="H459" s="138"/>
      <c r="I459" s="129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</row>
    <row r="460" spans="1:26" ht="18.75">
      <c r="A460" s="129"/>
      <c r="B460" s="126"/>
      <c r="C460" s="127"/>
      <c r="D460" s="128"/>
      <c r="E460" s="128"/>
      <c r="F460" s="129"/>
      <c r="G460" s="136"/>
      <c r="H460" s="136"/>
      <c r="I460" s="129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</row>
    <row r="461" spans="1:26" ht="18.75">
      <c r="A461" s="129"/>
      <c r="B461" s="126"/>
      <c r="C461" s="127"/>
      <c r="D461" s="128"/>
      <c r="E461" s="128"/>
      <c r="F461" s="129"/>
      <c r="G461" s="138"/>
      <c r="H461" s="138"/>
      <c r="I461" s="129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</row>
    <row r="462" spans="1:26" ht="18.75">
      <c r="A462" s="129"/>
      <c r="B462" s="126"/>
      <c r="C462" s="127"/>
      <c r="D462" s="128"/>
      <c r="E462" s="128"/>
      <c r="F462" s="129"/>
      <c r="G462" s="136"/>
      <c r="H462" s="136"/>
      <c r="I462" s="129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</row>
    <row r="463" spans="1:26" ht="18.75">
      <c r="A463" s="129"/>
      <c r="B463" s="126"/>
      <c r="C463" s="127"/>
      <c r="D463" s="128"/>
      <c r="E463" s="128"/>
      <c r="F463" s="129"/>
      <c r="G463" s="138"/>
      <c r="H463" s="138"/>
      <c r="I463" s="129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</row>
    <row r="464" spans="1:26" ht="18.75">
      <c r="A464" s="129"/>
      <c r="B464" s="126"/>
      <c r="C464" s="127"/>
      <c r="D464" s="128"/>
      <c r="E464" s="128"/>
      <c r="F464" s="129"/>
      <c r="G464" s="136"/>
      <c r="H464" s="136"/>
      <c r="I464" s="129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</row>
    <row r="465" spans="1:26" ht="18.75">
      <c r="A465" s="129"/>
      <c r="B465" s="126"/>
      <c r="C465" s="127"/>
      <c r="D465" s="128"/>
      <c r="E465" s="128"/>
      <c r="F465" s="129"/>
      <c r="G465" s="138"/>
      <c r="H465" s="138"/>
      <c r="I465" s="129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</row>
    <row r="466" spans="1:26" ht="18.75">
      <c r="A466" s="129"/>
      <c r="B466" s="126"/>
      <c r="C466" s="127"/>
      <c r="D466" s="128"/>
      <c r="E466" s="128"/>
      <c r="F466" s="129"/>
      <c r="G466" s="136"/>
      <c r="H466" s="136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</row>
    <row r="467" spans="1:26" ht="18.75">
      <c r="A467" s="129"/>
      <c r="B467" s="126"/>
      <c r="C467" s="127"/>
      <c r="D467" s="128"/>
      <c r="E467" s="128"/>
      <c r="F467" s="129"/>
      <c r="G467" s="138"/>
      <c r="H467" s="138"/>
      <c r="I467" s="129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</row>
    <row r="468" spans="1:26" ht="18.75">
      <c r="A468" s="129"/>
      <c r="B468" s="126"/>
      <c r="C468" s="127"/>
      <c r="D468" s="128"/>
      <c r="E468" s="128"/>
      <c r="F468" s="129"/>
      <c r="G468" s="136"/>
      <c r="H468" s="136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</row>
    <row r="469" spans="1:26" ht="18.75">
      <c r="A469" s="129"/>
      <c r="B469" s="126"/>
      <c r="C469" s="127"/>
      <c r="D469" s="128"/>
      <c r="E469" s="128"/>
      <c r="F469" s="129"/>
      <c r="G469" s="138"/>
      <c r="H469" s="138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</row>
    <row r="470" spans="1:26" ht="18.75">
      <c r="A470" s="129"/>
      <c r="B470" s="126"/>
      <c r="C470" s="127"/>
      <c r="D470" s="128"/>
      <c r="E470" s="128"/>
      <c r="F470" s="129"/>
      <c r="G470" s="136"/>
      <c r="H470" s="136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</row>
    <row r="471" spans="1:26" ht="18.75">
      <c r="A471" s="129"/>
      <c r="B471" s="126"/>
      <c r="C471" s="127"/>
      <c r="D471" s="128"/>
      <c r="E471" s="128"/>
      <c r="F471" s="129"/>
      <c r="G471" s="138"/>
      <c r="H471" s="138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</row>
    <row r="472" spans="1:26" ht="18.75">
      <c r="A472" s="129"/>
      <c r="B472" s="126"/>
      <c r="C472" s="127"/>
      <c r="D472" s="128"/>
      <c r="E472" s="128"/>
      <c r="F472" s="129"/>
      <c r="G472" s="136"/>
      <c r="H472" s="136"/>
      <c r="I472" s="129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</row>
    <row r="473" spans="1:26" ht="18.75">
      <c r="A473" s="129"/>
      <c r="B473" s="126"/>
      <c r="C473" s="127"/>
      <c r="D473" s="128"/>
      <c r="E473" s="128"/>
      <c r="F473" s="129"/>
      <c r="G473" s="138"/>
      <c r="H473" s="138"/>
      <c r="I473" s="129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</row>
    <row r="474" spans="1:26" ht="18.75">
      <c r="A474" s="129"/>
      <c r="B474" s="126"/>
      <c r="C474" s="127"/>
      <c r="D474" s="128"/>
      <c r="E474" s="128"/>
      <c r="F474" s="129"/>
      <c r="G474" s="136"/>
      <c r="H474" s="136"/>
      <c r="I474" s="129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</row>
    <row r="475" spans="1:26" ht="18.75">
      <c r="A475" s="129"/>
      <c r="B475" s="126"/>
      <c r="C475" s="127"/>
      <c r="D475" s="128"/>
      <c r="E475" s="128"/>
      <c r="F475" s="129"/>
      <c r="G475" s="138"/>
      <c r="H475" s="138"/>
      <c r="I475" s="129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</row>
    <row r="476" spans="1:26" ht="18.75">
      <c r="A476" s="129"/>
      <c r="B476" s="126"/>
      <c r="C476" s="127"/>
      <c r="D476" s="128"/>
      <c r="E476" s="128"/>
      <c r="F476" s="129"/>
      <c r="G476" s="136"/>
      <c r="H476" s="136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</row>
    <row r="477" spans="1:26" ht="18.75">
      <c r="A477" s="129"/>
      <c r="B477" s="126"/>
      <c r="C477" s="127"/>
      <c r="D477" s="128"/>
      <c r="E477" s="128"/>
      <c r="F477" s="129"/>
      <c r="G477" s="138"/>
      <c r="H477" s="138"/>
      <c r="I477" s="129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</row>
    <row r="478" spans="1:26" ht="18.75">
      <c r="A478" s="129"/>
      <c r="B478" s="126"/>
      <c r="C478" s="127"/>
      <c r="D478" s="128"/>
      <c r="E478" s="128"/>
      <c r="F478" s="129"/>
      <c r="G478" s="136"/>
      <c r="H478" s="136"/>
      <c r="I478" s="129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</row>
    <row r="479" spans="1:26" ht="18.75">
      <c r="A479" s="129"/>
      <c r="B479" s="126"/>
      <c r="C479" s="127"/>
      <c r="D479" s="128"/>
      <c r="E479" s="128"/>
      <c r="F479" s="129"/>
      <c r="G479" s="138"/>
      <c r="H479" s="138"/>
      <c r="I479" s="129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</row>
    <row r="480" spans="1:26" ht="18.75">
      <c r="A480" s="129"/>
      <c r="B480" s="126"/>
      <c r="C480" s="127"/>
      <c r="D480" s="128"/>
      <c r="E480" s="128"/>
      <c r="F480" s="129"/>
      <c r="G480" s="136"/>
      <c r="H480" s="136"/>
      <c r="I480" s="129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</row>
    <row r="481" spans="1:26" ht="18.75">
      <c r="A481" s="129"/>
      <c r="B481" s="126"/>
      <c r="C481" s="127"/>
      <c r="D481" s="128"/>
      <c r="E481" s="128"/>
      <c r="F481" s="129"/>
      <c r="G481" s="138"/>
      <c r="H481" s="138"/>
      <c r="I481" s="129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</row>
    <row r="482" spans="1:26" ht="18.75">
      <c r="A482" s="129"/>
      <c r="B482" s="126"/>
      <c r="C482" s="127"/>
      <c r="D482" s="128"/>
      <c r="E482" s="128"/>
      <c r="F482" s="129"/>
      <c r="G482" s="136"/>
      <c r="H482" s="136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</row>
    <row r="483" spans="1:26" ht="18.75">
      <c r="A483" s="129"/>
      <c r="B483" s="126"/>
      <c r="C483" s="127"/>
      <c r="D483" s="128"/>
      <c r="E483" s="128"/>
      <c r="F483" s="129"/>
      <c r="G483" s="138"/>
      <c r="H483" s="138"/>
      <c r="I483" s="129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</row>
    <row r="484" spans="1:26" ht="18.75">
      <c r="A484" s="129"/>
      <c r="B484" s="126"/>
      <c r="C484" s="127"/>
      <c r="D484" s="128"/>
      <c r="E484" s="128"/>
      <c r="F484" s="129"/>
      <c r="G484" s="136"/>
      <c r="H484" s="136"/>
      <c r="I484" s="129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</row>
    <row r="485" spans="1:26" ht="18.75">
      <c r="A485" s="129"/>
      <c r="B485" s="126"/>
      <c r="C485" s="127"/>
      <c r="D485" s="128"/>
      <c r="E485" s="128"/>
      <c r="F485" s="129"/>
      <c r="G485" s="138"/>
      <c r="H485" s="138"/>
      <c r="I485" s="129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</row>
    <row r="486" spans="1:26" ht="18.75">
      <c r="A486" s="129"/>
      <c r="B486" s="126"/>
      <c r="C486" s="127"/>
      <c r="D486" s="128"/>
      <c r="E486" s="128"/>
      <c r="F486" s="129"/>
      <c r="G486" s="136"/>
      <c r="H486" s="136"/>
      <c r="I486" s="129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</row>
    <row r="487" spans="1:26" ht="18.75">
      <c r="A487" s="129"/>
      <c r="B487" s="126"/>
      <c r="C487" s="127"/>
      <c r="D487" s="128"/>
      <c r="E487" s="128"/>
      <c r="F487" s="129"/>
      <c r="G487" s="138"/>
      <c r="H487" s="138"/>
      <c r="I487" s="129"/>
      <c r="J487" s="129"/>
      <c r="K487" s="129"/>
      <c r="L487" s="129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</row>
    <row r="488" spans="1:26" ht="18.75">
      <c r="A488" s="129"/>
      <c r="B488" s="126"/>
      <c r="C488" s="127"/>
      <c r="D488" s="128"/>
      <c r="E488" s="128"/>
      <c r="F488" s="129"/>
      <c r="G488" s="136"/>
      <c r="H488" s="136"/>
      <c r="I488" s="129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</row>
    <row r="489" spans="1:26" ht="18.75">
      <c r="A489" s="129"/>
      <c r="B489" s="126"/>
      <c r="C489" s="127"/>
      <c r="D489" s="128"/>
      <c r="E489" s="128"/>
      <c r="F489" s="129"/>
      <c r="G489" s="138"/>
      <c r="H489" s="138"/>
      <c r="I489" s="129"/>
      <c r="J489" s="129"/>
      <c r="K489" s="129"/>
      <c r="L489" s="129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</row>
    <row r="490" spans="1:26" ht="18.75">
      <c r="A490" s="129"/>
      <c r="B490" s="126"/>
      <c r="C490" s="127"/>
      <c r="D490" s="128"/>
      <c r="E490" s="128"/>
      <c r="F490" s="129"/>
      <c r="G490" s="136"/>
      <c r="H490" s="136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</row>
    <row r="491" spans="1:26" ht="18.75">
      <c r="A491" s="129"/>
      <c r="B491" s="126"/>
      <c r="C491" s="127"/>
      <c r="D491" s="128"/>
      <c r="E491" s="128"/>
      <c r="F491" s="129"/>
      <c r="G491" s="138"/>
      <c r="H491" s="138"/>
      <c r="I491" s="129"/>
      <c r="J491" s="129"/>
      <c r="K491" s="129"/>
      <c r="L491" s="129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</row>
    <row r="492" spans="1:26" ht="18.75">
      <c r="A492" s="129"/>
      <c r="B492" s="126"/>
      <c r="C492" s="127"/>
      <c r="D492" s="128"/>
      <c r="E492" s="128"/>
      <c r="F492" s="129"/>
      <c r="G492" s="136"/>
      <c r="H492" s="136"/>
      <c r="I492" s="129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</row>
    <row r="493" spans="1:26" ht="18.75">
      <c r="A493" s="129"/>
      <c r="B493" s="126"/>
      <c r="C493" s="127"/>
      <c r="D493" s="128"/>
      <c r="E493" s="128"/>
      <c r="F493" s="129"/>
      <c r="G493" s="138"/>
      <c r="H493" s="138"/>
      <c r="I493" s="129"/>
      <c r="J493" s="129"/>
      <c r="K493" s="129"/>
      <c r="L493" s="129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</row>
    <row r="494" spans="1:26" ht="18.75">
      <c r="A494" s="129"/>
      <c r="B494" s="126"/>
      <c r="C494" s="127"/>
      <c r="D494" s="128"/>
      <c r="E494" s="128"/>
      <c r="F494" s="129"/>
      <c r="G494" s="136"/>
      <c r="H494" s="136"/>
      <c r="I494" s="129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</row>
    <row r="495" spans="1:26" ht="18.75">
      <c r="A495" s="129"/>
      <c r="B495" s="126"/>
      <c r="C495" s="127"/>
      <c r="D495" s="128"/>
      <c r="E495" s="128"/>
      <c r="F495" s="129"/>
      <c r="G495" s="138"/>
      <c r="H495" s="138"/>
      <c r="I495" s="129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</row>
    <row r="496" spans="1:26" ht="18.75">
      <c r="A496" s="129"/>
      <c r="B496" s="126"/>
      <c r="C496" s="127"/>
      <c r="D496" s="128"/>
      <c r="E496" s="128"/>
      <c r="F496" s="129"/>
      <c r="G496" s="136"/>
      <c r="H496" s="136"/>
      <c r="I496" s="129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</row>
    <row r="497" spans="1:26" ht="18.75">
      <c r="A497" s="129"/>
      <c r="B497" s="126"/>
      <c r="C497" s="127"/>
      <c r="D497" s="128"/>
      <c r="E497" s="128"/>
      <c r="F497" s="129"/>
      <c r="G497" s="138"/>
      <c r="H497" s="138"/>
      <c r="I497" s="129"/>
      <c r="J497" s="129"/>
      <c r="K497" s="129"/>
      <c r="L497" s="129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</row>
    <row r="498" spans="1:26" ht="18.75">
      <c r="A498" s="129"/>
      <c r="B498" s="126"/>
      <c r="C498" s="127"/>
      <c r="D498" s="128"/>
      <c r="E498" s="128"/>
      <c r="F498" s="129"/>
      <c r="G498" s="136"/>
      <c r="H498" s="136"/>
      <c r="I498" s="129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</row>
    <row r="499" spans="1:26" ht="18.75">
      <c r="A499" s="129"/>
      <c r="B499" s="126"/>
      <c r="C499" s="127"/>
      <c r="D499" s="128"/>
      <c r="E499" s="128"/>
      <c r="F499" s="129"/>
      <c r="G499" s="138"/>
      <c r="H499" s="138"/>
      <c r="I499" s="129"/>
      <c r="J499" s="129"/>
      <c r="K499" s="129"/>
      <c r="L499" s="129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</row>
    <row r="500" spans="1:26" ht="18.75">
      <c r="A500" s="129"/>
      <c r="B500" s="126"/>
      <c r="C500" s="127"/>
      <c r="D500" s="128"/>
      <c r="E500" s="128"/>
      <c r="F500" s="129"/>
      <c r="G500" s="136"/>
      <c r="H500" s="136"/>
      <c r="I500" s="129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</row>
    <row r="501" spans="1:26" ht="18.75">
      <c r="A501" s="129"/>
      <c r="B501" s="126"/>
      <c r="C501" s="127"/>
      <c r="D501" s="128"/>
      <c r="E501" s="128"/>
      <c r="F501" s="129"/>
      <c r="G501" s="138"/>
      <c r="H501" s="138"/>
      <c r="I501" s="129"/>
      <c r="J501" s="129"/>
      <c r="K501" s="129"/>
      <c r="L501" s="129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</row>
    <row r="502" spans="1:26" ht="18.75">
      <c r="A502" s="129"/>
      <c r="B502" s="126"/>
      <c r="C502" s="127"/>
      <c r="D502" s="128"/>
      <c r="E502" s="128"/>
      <c r="F502" s="129"/>
      <c r="G502" s="136"/>
      <c r="H502" s="136"/>
      <c r="I502" s="129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</row>
    <row r="503" spans="1:26" ht="18.75">
      <c r="A503" s="129"/>
      <c r="B503" s="126"/>
      <c r="C503" s="127"/>
      <c r="D503" s="128"/>
      <c r="E503" s="128"/>
      <c r="F503" s="129"/>
      <c r="G503" s="138"/>
      <c r="H503" s="138"/>
      <c r="I503" s="129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</row>
    <row r="504" spans="1:26" ht="18.75">
      <c r="A504" s="129"/>
      <c r="B504" s="126"/>
      <c r="C504" s="127"/>
      <c r="D504" s="128"/>
      <c r="E504" s="128"/>
      <c r="F504" s="129"/>
      <c r="G504" s="136"/>
      <c r="H504" s="136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</row>
    <row r="505" spans="1:26" ht="18.75">
      <c r="A505" s="129"/>
      <c r="B505" s="126"/>
      <c r="C505" s="127"/>
      <c r="D505" s="128"/>
      <c r="E505" s="128"/>
      <c r="F505" s="129"/>
      <c r="G505" s="138"/>
      <c r="H505" s="138"/>
      <c r="I505" s="129"/>
      <c r="J505" s="129"/>
      <c r="K505" s="129"/>
      <c r="L505" s="129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</row>
    <row r="506" spans="1:26" ht="18.75">
      <c r="A506" s="129"/>
      <c r="B506" s="126"/>
      <c r="C506" s="127"/>
      <c r="D506" s="128"/>
      <c r="E506" s="128"/>
      <c r="F506" s="129"/>
      <c r="G506" s="136"/>
      <c r="H506" s="136"/>
      <c r="I506" s="129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</row>
    <row r="507" spans="1:26" ht="18.75">
      <c r="A507" s="129"/>
      <c r="B507" s="126"/>
      <c r="C507" s="127"/>
      <c r="D507" s="128"/>
      <c r="E507" s="128"/>
      <c r="F507" s="129"/>
      <c r="G507" s="138"/>
      <c r="H507" s="138"/>
      <c r="I507" s="129"/>
      <c r="J507" s="129"/>
      <c r="K507" s="129"/>
      <c r="L507" s="129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</row>
    <row r="508" spans="1:26" ht="18.75">
      <c r="A508" s="129"/>
      <c r="B508" s="126"/>
      <c r="C508" s="127"/>
      <c r="D508" s="128"/>
      <c r="E508" s="128"/>
      <c r="F508" s="129"/>
      <c r="G508" s="136"/>
      <c r="H508" s="136"/>
      <c r="I508" s="129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</row>
    <row r="509" spans="1:26" ht="18.75">
      <c r="A509" s="129"/>
      <c r="B509" s="126"/>
      <c r="C509" s="127"/>
      <c r="D509" s="128"/>
      <c r="E509" s="128"/>
      <c r="F509" s="129"/>
      <c r="G509" s="138"/>
      <c r="H509" s="138"/>
      <c r="I509" s="129"/>
      <c r="J509" s="129"/>
      <c r="K509" s="129"/>
      <c r="L509" s="129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</row>
    <row r="510" spans="1:26" ht="18.75">
      <c r="A510" s="129"/>
      <c r="B510" s="126"/>
      <c r="C510" s="127"/>
      <c r="D510" s="128"/>
      <c r="E510" s="128"/>
      <c r="F510" s="129"/>
      <c r="G510" s="136"/>
      <c r="H510" s="136"/>
      <c r="I510" s="129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</row>
    <row r="511" spans="1:26" ht="18.75">
      <c r="A511" s="129"/>
      <c r="B511" s="126"/>
      <c r="C511" s="127"/>
      <c r="D511" s="128"/>
      <c r="E511" s="128"/>
      <c r="F511" s="129"/>
      <c r="G511" s="138"/>
      <c r="H511" s="138"/>
      <c r="I511" s="129"/>
      <c r="J511" s="129"/>
      <c r="K511" s="129"/>
      <c r="L511" s="129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</row>
    <row r="512" spans="1:26" ht="18.75">
      <c r="A512" s="129"/>
      <c r="B512" s="126"/>
      <c r="C512" s="127"/>
      <c r="D512" s="128"/>
      <c r="E512" s="128"/>
      <c r="F512" s="129"/>
      <c r="G512" s="136"/>
      <c r="H512" s="136"/>
      <c r="I512" s="129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</row>
    <row r="513" spans="1:26" ht="18.75">
      <c r="A513" s="129"/>
      <c r="B513" s="126"/>
      <c r="C513" s="127"/>
      <c r="D513" s="128"/>
      <c r="E513" s="128"/>
      <c r="F513" s="129"/>
      <c r="G513" s="138"/>
      <c r="H513" s="138"/>
      <c r="I513" s="129"/>
      <c r="J513" s="129"/>
      <c r="K513" s="129"/>
      <c r="L513" s="129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</row>
    <row r="514" spans="1:26" ht="18.75">
      <c r="A514" s="129"/>
      <c r="B514" s="126"/>
      <c r="C514" s="127"/>
      <c r="D514" s="128"/>
      <c r="E514" s="128"/>
      <c r="F514" s="129"/>
      <c r="G514" s="136"/>
      <c r="H514" s="136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</row>
    <row r="515" spans="1:26" ht="18.75">
      <c r="A515" s="129"/>
      <c r="B515" s="126"/>
      <c r="C515" s="127"/>
      <c r="D515" s="128"/>
      <c r="E515" s="128"/>
      <c r="F515" s="129"/>
      <c r="G515" s="138"/>
      <c r="H515" s="138"/>
      <c r="I515" s="129"/>
      <c r="J515" s="129"/>
      <c r="K515" s="129"/>
      <c r="L515" s="129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</row>
    <row r="516" spans="1:26" ht="18.75">
      <c r="A516" s="129"/>
      <c r="B516" s="126"/>
      <c r="C516" s="127"/>
      <c r="D516" s="128"/>
      <c r="E516" s="128"/>
      <c r="F516" s="129"/>
      <c r="G516" s="136"/>
      <c r="H516" s="136"/>
      <c r="I516" s="129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</row>
    <row r="517" spans="1:26" ht="18.75">
      <c r="A517" s="129"/>
      <c r="B517" s="126"/>
      <c r="C517" s="127"/>
      <c r="D517" s="128"/>
      <c r="E517" s="128"/>
      <c r="F517" s="129"/>
      <c r="G517" s="138"/>
      <c r="H517" s="138"/>
      <c r="I517" s="129"/>
      <c r="J517" s="129"/>
      <c r="K517" s="129"/>
      <c r="L517" s="129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</row>
    <row r="518" spans="1:26" ht="18.75">
      <c r="A518" s="129"/>
      <c r="B518" s="126"/>
      <c r="C518" s="127"/>
      <c r="D518" s="128"/>
      <c r="E518" s="128"/>
      <c r="F518" s="129"/>
      <c r="G518" s="136"/>
      <c r="H518" s="136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</row>
    <row r="519" spans="1:26" ht="18.75">
      <c r="A519" s="129"/>
      <c r="B519" s="126"/>
      <c r="C519" s="127"/>
      <c r="D519" s="128"/>
      <c r="E519" s="128"/>
      <c r="F519" s="129"/>
      <c r="G519" s="138"/>
      <c r="H519" s="138"/>
      <c r="I519" s="129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</row>
    <row r="520" spans="1:26" ht="18.75">
      <c r="A520" s="129"/>
      <c r="B520" s="126"/>
      <c r="C520" s="127"/>
      <c r="D520" s="128"/>
      <c r="E520" s="128"/>
      <c r="F520" s="129"/>
      <c r="G520" s="136"/>
      <c r="H520" s="136"/>
      <c r="I520" s="129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</row>
    <row r="521" spans="1:26" ht="18.75">
      <c r="A521" s="129"/>
      <c r="B521" s="126"/>
      <c r="C521" s="127"/>
      <c r="D521" s="128"/>
      <c r="E521" s="128"/>
      <c r="F521" s="129"/>
      <c r="G521" s="138"/>
      <c r="H521" s="138"/>
      <c r="I521" s="129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</row>
    <row r="522" spans="1:26" ht="18.75">
      <c r="A522" s="129"/>
      <c r="B522" s="126"/>
      <c r="C522" s="127"/>
      <c r="D522" s="128"/>
      <c r="E522" s="128"/>
      <c r="F522" s="129"/>
      <c r="G522" s="136"/>
      <c r="H522" s="136"/>
      <c r="I522" s="129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</row>
    <row r="523" spans="1:26" ht="18.75">
      <c r="A523" s="129"/>
      <c r="B523" s="126"/>
      <c r="C523" s="127"/>
      <c r="D523" s="128"/>
      <c r="E523" s="128"/>
      <c r="F523" s="129"/>
      <c r="G523" s="138"/>
      <c r="H523" s="138"/>
      <c r="I523" s="129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</row>
    <row r="524" spans="1:26" ht="18.75">
      <c r="A524" s="129"/>
      <c r="B524" s="126"/>
      <c r="C524" s="127"/>
      <c r="D524" s="128"/>
      <c r="E524" s="128"/>
      <c r="F524" s="129"/>
      <c r="G524" s="136"/>
      <c r="H524" s="136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</row>
    <row r="525" spans="1:26" ht="18.75">
      <c r="A525" s="129"/>
      <c r="B525" s="126"/>
      <c r="C525" s="127"/>
      <c r="D525" s="128"/>
      <c r="E525" s="128"/>
      <c r="F525" s="129"/>
      <c r="G525" s="138"/>
      <c r="H525" s="138"/>
      <c r="I525" s="129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</row>
    <row r="526" spans="1:26" ht="18.75">
      <c r="A526" s="129"/>
      <c r="B526" s="126"/>
      <c r="C526" s="127"/>
      <c r="D526" s="128"/>
      <c r="E526" s="128"/>
      <c r="F526" s="129"/>
      <c r="G526" s="136"/>
      <c r="H526" s="136"/>
      <c r="I526" s="129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</row>
    <row r="527" spans="1:26" ht="18.75">
      <c r="A527" s="129"/>
      <c r="B527" s="126"/>
      <c r="C527" s="127"/>
      <c r="D527" s="128"/>
      <c r="E527" s="128"/>
      <c r="F527" s="129"/>
      <c r="G527" s="138"/>
      <c r="H527" s="138"/>
      <c r="I527" s="129"/>
      <c r="J527" s="129"/>
      <c r="K527" s="129"/>
      <c r="L527" s="129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</row>
    <row r="528" spans="1:26" ht="18.75">
      <c r="A528" s="129"/>
      <c r="B528" s="126"/>
      <c r="C528" s="127"/>
      <c r="D528" s="128"/>
      <c r="E528" s="128"/>
      <c r="F528" s="129"/>
      <c r="G528" s="136"/>
      <c r="H528" s="136"/>
      <c r="I528" s="129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</row>
    <row r="529" spans="1:26" ht="18.75">
      <c r="A529" s="129"/>
      <c r="B529" s="126"/>
      <c r="C529" s="127"/>
      <c r="D529" s="128"/>
      <c r="E529" s="128"/>
      <c r="F529" s="129"/>
      <c r="G529" s="138"/>
      <c r="H529" s="138"/>
      <c r="I529" s="129"/>
      <c r="J529" s="129"/>
      <c r="K529" s="129"/>
      <c r="L529" s="129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</row>
    <row r="530" spans="1:26" ht="18.75">
      <c r="A530" s="129"/>
      <c r="B530" s="126"/>
      <c r="C530" s="127"/>
      <c r="D530" s="128"/>
      <c r="E530" s="128"/>
      <c r="F530" s="129"/>
      <c r="G530" s="136"/>
      <c r="H530" s="136"/>
      <c r="I530" s="129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</row>
    <row r="531" spans="1:26" ht="18.75">
      <c r="A531" s="129"/>
      <c r="B531" s="126"/>
      <c r="C531" s="127"/>
      <c r="D531" s="128"/>
      <c r="E531" s="128"/>
      <c r="F531" s="129"/>
      <c r="G531" s="138"/>
      <c r="H531" s="138"/>
      <c r="I531" s="129"/>
      <c r="J531" s="129"/>
      <c r="K531" s="129"/>
      <c r="L531" s="129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</row>
    <row r="532" spans="1:26" ht="18.75">
      <c r="A532" s="129"/>
      <c r="B532" s="126"/>
      <c r="C532" s="127"/>
      <c r="D532" s="128"/>
      <c r="E532" s="128"/>
      <c r="F532" s="129"/>
      <c r="G532" s="136"/>
      <c r="H532" s="136"/>
      <c r="I532" s="129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</row>
    <row r="533" spans="1:26" ht="18.75">
      <c r="A533" s="129"/>
      <c r="B533" s="126"/>
      <c r="C533" s="127"/>
      <c r="D533" s="128"/>
      <c r="E533" s="128"/>
      <c r="F533" s="129"/>
      <c r="G533" s="138"/>
      <c r="H533" s="138"/>
      <c r="I533" s="129"/>
      <c r="J533" s="129"/>
      <c r="K533" s="129"/>
      <c r="L533" s="129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</row>
    <row r="534" spans="1:26" ht="18.75">
      <c r="A534" s="129"/>
      <c r="B534" s="126"/>
      <c r="C534" s="127"/>
      <c r="D534" s="128"/>
      <c r="E534" s="128"/>
      <c r="F534" s="129"/>
      <c r="G534" s="136"/>
      <c r="H534" s="136"/>
      <c r="I534" s="129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</row>
    <row r="535" spans="1:26" ht="18.75">
      <c r="A535" s="129"/>
      <c r="B535" s="126"/>
      <c r="C535" s="127"/>
      <c r="D535" s="128"/>
      <c r="E535" s="128"/>
      <c r="F535" s="129"/>
      <c r="G535" s="138"/>
      <c r="H535" s="138"/>
      <c r="I535" s="129"/>
      <c r="J535" s="129"/>
      <c r="K535" s="129"/>
      <c r="L535" s="129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</row>
    <row r="536" spans="1:26" ht="18.75">
      <c r="A536" s="129"/>
      <c r="B536" s="126"/>
      <c r="C536" s="127"/>
      <c r="D536" s="128"/>
      <c r="E536" s="128"/>
      <c r="F536" s="129"/>
      <c r="G536" s="136"/>
      <c r="H536" s="136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</row>
    <row r="537" spans="1:26" ht="18.75">
      <c r="A537" s="129"/>
      <c r="B537" s="126"/>
      <c r="C537" s="127"/>
      <c r="D537" s="128"/>
      <c r="E537" s="128"/>
      <c r="F537" s="129"/>
      <c r="G537" s="138"/>
      <c r="H537" s="138"/>
      <c r="I537" s="129"/>
      <c r="J537" s="129"/>
      <c r="K537" s="129"/>
      <c r="L537" s="129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</row>
    <row r="538" spans="1:26" ht="18.75">
      <c r="A538" s="129"/>
      <c r="B538" s="126"/>
      <c r="C538" s="127"/>
      <c r="D538" s="128"/>
      <c r="E538" s="128"/>
      <c r="F538" s="129"/>
      <c r="G538" s="136"/>
      <c r="H538" s="136"/>
      <c r="I538" s="129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</row>
    <row r="539" spans="1:26" ht="18.75">
      <c r="A539" s="129"/>
      <c r="B539" s="126"/>
      <c r="C539" s="127"/>
      <c r="D539" s="128"/>
      <c r="E539" s="128"/>
      <c r="F539" s="129"/>
      <c r="G539" s="138"/>
      <c r="H539" s="138"/>
      <c r="I539" s="129"/>
      <c r="J539" s="129"/>
      <c r="K539" s="129"/>
      <c r="L539" s="129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</row>
    <row r="540" spans="1:26" ht="18.75">
      <c r="A540" s="129"/>
      <c r="B540" s="126"/>
      <c r="C540" s="127"/>
      <c r="D540" s="128"/>
      <c r="E540" s="128"/>
      <c r="F540" s="129"/>
      <c r="G540" s="136"/>
      <c r="H540" s="136"/>
      <c r="I540" s="129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</row>
    <row r="541" spans="1:26" ht="18.75">
      <c r="A541" s="129"/>
      <c r="B541" s="126"/>
      <c r="C541" s="127"/>
      <c r="D541" s="128"/>
      <c r="E541" s="128"/>
      <c r="F541" s="129"/>
      <c r="G541" s="138"/>
      <c r="H541" s="138"/>
      <c r="I541" s="129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</row>
    <row r="542" spans="1:26" ht="18.75">
      <c r="A542" s="129"/>
      <c r="B542" s="126"/>
      <c r="C542" s="127"/>
      <c r="D542" s="128"/>
      <c r="E542" s="128"/>
      <c r="F542" s="129"/>
      <c r="G542" s="136"/>
      <c r="H542" s="136"/>
      <c r="I542" s="129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</row>
    <row r="543" spans="1:26" ht="18.75">
      <c r="A543" s="129"/>
      <c r="B543" s="126"/>
      <c r="C543" s="127"/>
      <c r="D543" s="128"/>
      <c r="E543" s="128"/>
      <c r="F543" s="129"/>
      <c r="G543" s="138"/>
      <c r="H543" s="138"/>
      <c r="I543" s="129"/>
      <c r="J543" s="129"/>
      <c r="K543" s="129"/>
      <c r="L543" s="129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</row>
    <row r="544" spans="1:26" ht="18.75">
      <c r="A544" s="129"/>
      <c r="B544" s="126"/>
      <c r="C544" s="127"/>
      <c r="D544" s="128"/>
      <c r="E544" s="128"/>
      <c r="F544" s="129"/>
      <c r="G544" s="136"/>
      <c r="H544" s="136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</row>
    <row r="545" spans="1:26" ht="18.75">
      <c r="A545" s="129"/>
      <c r="B545" s="126"/>
      <c r="C545" s="127"/>
      <c r="D545" s="128"/>
      <c r="E545" s="128"/>
      <c r="F545" s="129"/>
      <c r="G545" s="138"/>
      <c r="H545" s="138"/>
      <c r="I545" s="129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</row>
    <row r="546" spans="1:26" ht="18.75">
      <c r="A546" s="129"/>
      <c r="B546" s="126"/>
      <c r="C546" s="127"/>
      <c r="D546" s="128"/>
      <c r="E546" s="128"/>
      <c r="F546" s="129"/>
      <c r="G546" s="136"/>
      <c r="H546" s="136"/>
      <c r="I546" s="129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</row>
    <row r="547" spans="1:26" ht="18.75">
      <c r="A547" s="129"/>
      <c r="B547" s="126"/>
      <c r="C547" s="127"/>
      <c r="D547" s="128"/>
      <c r="E547" s="128"/>
      <c r="F547" s="129"/>
      <c r="G547" s="138"/>
      <c r="H547" s="138"/>
      <c r="I547" s="129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</row>
    <row r="548" spans="1:26" ht="18.75">
      <c r="A548" s="129"/>
      <c r="B548" s="126"/>
      <c r="C548" s="127"/>
      <c r="D548" s="128"/>
      <c r="E548" s="128"/>
      <c r="F548" s="129"/>
      <c r="G548" s="136"/>
      <c r="H548" s="136"/>
      <c r="I548" s="129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</row>
    <row r="549" spans="1:26" ht="18.75">
      <c r="A549" s="129"/>
      <c r="B549" s="126"/>
      <c r="C549" s="127"/>
      <c r="D549" s="128"/>
      <c r="E549" s="128"/>
      <c r="F549" s="129"/>
      <c r="G549" s="138"/>
      <c r="H549" s="138"/>
      <c r="I549" s="129"/>
      <c r="J549" s="129"/>
      <c r="K549" s="129"/>
      <c r="L549" s="129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</row>
    <row r="550" spans="1:26" ht="18.75">
      <c r="A550" s="129"/>
      <c r="B550" s="126"/>
      <c r="C550" s="127"/>
      <c r="D550" s="128"/>
      <c r="E550" s="128"/>
      <c r="F550" s="129"/>
      <c r="G550" s="136"/>
      <c r="H550" s="136"/>
      <c r="I550" s="129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</row>
    <row r="551" spans="1:26" ht="18.75">
      <c r="A551" s="129"/>
      <c r="B551" s="126"/>
      <c r="C551" s="127"/>
      <c r="D551" s="128"/>
      <c r="E551" s="128"/>
      <c r="F551" s="129"/>
      <c r="G551" s="138"/>
      <c r="H551" s="138"/>
      <c r="I551" s="129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</row>
    <row r="552" spans="1:26" ht="18.75">
      <c r="A552" s="129"/>
      <c r="B552" s="126"/>
      <c r="C552" s="127"/>
      <c r="D552" s="128"/>
      <c r="E552" s="128"/>
      <c r="F552" s="129"/>
      <c r="G552" s="136"/>
      <c r="H552" s="136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</row>
    <row r="553" spans="1:26" ht="18.75">
      <c r="A553" s="129"/>
      <c r="B553" s="126"/>
      <c r="C553" s="127"/>
      <c r="D553" s="128"/>
      <c r="E553" s="128"/>
      <c r="F553" s="129"/>
      <c r="G553" s="138"/>
      <c r="H553" s="138"/>
      <c r="I553" s="129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</row>
    <row r="554" spans="1:26" ht="18.75">
      <c r="A554" s="129"/>
      <c r="B554" s="126"/>
      <c r="C554" s="127"/>
      <c r="D554" s="128"/>
      <c r="E554" s="128"/>
      <c r="F554" s="129"/>
      <c r="G554" s="136"/>
      <c r="H554" s="136"/>
      <c r="I554" s="129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</row>
    <row r="555" spans="1:26" ht="18.75">
      <c r="A555" s="129"/>
      <c r="B555" s="126"/>
      <c r="C555" s="127"/>
      <c r="D555" s="128"/>
      <c r="E555" s="128"/>
      <c r="F555" s="129"/>
      <c r="G555" s="138"/>
      <c r="H555" s="138"/>
      <c r="I555" s="129"/>
      <c r="J555" s="129"/>
      <c r="K555" s="129"/>
      <c r="L555" s="129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</row>
    <row r="556" spans="1:26" ht="18.75">
      <c r="A556" s="129"/>
      <c r="B556" s="126"/>
      <c r="C556" s="127"/>
      <c r="D556" s="128"/>
      <c r="E556" s="128"/>
      <c r="F556" s="129"/>
      <c r="G556" s="136"/>
      <c r="H556" s="136"/>
      <c r="I556" s="129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</row>
    <row r="557" spans="1:26" ht="18.75">
      <c r="A557" s="129"/>
      <c r="B557" s="126"/>
      <c r="C557" s="127"/>
      <c r="D557" s="128"/>
      <c r="E557" s="128"/>
      <c r="F557" s="129"/>
      <c r="G557" s="138"/>
      <c r="H557" s="138"/>
      <c r="I557" s="129"/>
      <c r="J557" s="129"/>
      <c r="K557" s="129"/>
      <c r="L557" s="129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</row>
    <row r="558" spans="1:26" ht="18.75">
      <c r="A558" s="129"/>
      <c r="B558" s="126"/>
      <c r="C558" s="127"/>
      <c r="D558" s="128"/>
      <c r="E558" s="128"/>
      <c r="F558" s="129"/>
      <c r="G558" s="136"/>
      <c r="H558" s="136"/>
      <c r="I558" s="129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</row>
    <row r="559" spans="1:26" ht="18.75">
      <c r="A559" s="129"/>
      <c r="B559" s="126"/>
      <c r="C559" s="127"/>
      <c r="D559" s="128"/>
      <c r="E559" s="128"/>
      <c r="F559" s="129"/>
      <c r="G559" s="138"/>
      <c r="H559" s="138"/>
      <c r="I559" s="129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</row>
    <row r="560" spans="1:26" ht="18.75">
      <c r="A560" s="129"/>
      <c r="B560" s="126"/>
      <c r="C560" s="127"/>
      <c r="D560" s="128"/>
      <c r="E560" s="128"/>
      <c r="F560" s="129"/>
      <c r="G560" s="136"/>
      <c r="H560" s="136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</row>
    <row r="561" spans="1:26" ht="18.75">
      <c r="A561" s="129"/>
      <c r="B561" s="126"/>
      <c r="C561" s="127"/>
      <c r="D561" s="128"/>
      <c r="E561" s="128"/>
      <c r="F561" s="129"/>
      <c r="G561" s="138"/>
      <c r="H561" s="138"/>
      <c r="I561" s="129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</row>
    <row r="562" spans="1:26" ht="18.75">
      <c r="A562" s="129"/>
      <c r="B562" s="126"/>
      <c r="C562" s="127"/>
      <c r="D562" s="128"/>
      <c r="E562" s="128"/>
      <c r="F562" s="129"/>
      <c r="G562" s="136"/>
      <c r="H562" s="136"/>
      <c r="I562" s="129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</row>
    <row r="563" spans="1:26" ht="18.75">
      <c r="A563" s="129"/>
      <c r="B563" s="126"/>
      <c r="C563" s="127"/>
      <c r="D563" s="128"/>
      <c r="E563" s="128"/>
      <c r="F563" s="129"/>
      <c r="G563" s="138"/>
      <c r="H563" s="138"/>
      <c r="I563" s="129"/>
      <c r="J563" s="129"/>
      <c r="K563" s="129"/>
      <c r="L563" s="129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</row>
    <row r="564" spans="1:26" ht="18.75">
      <c r="A564" s="129"/>
      <c r="B564" s="126"/>
      <c r="C564" s="127"/>
      <c r="D564" s="128"/>
      <c r="E564" s="128"/>
      <c r="F564" s="129"/>
      <c r="G564" s="136"/>
      <c r="H564" s="136"/>
      <c r="I564" s="129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</row>
    <row r="565" spans="1:26" ht="18.75">
      <c r="A565" s="129"/>
      <c r="B565" s="126"/>
      <c r="C565" s="127"/>
      <c r="D565" s="128"/>
      <c r="E565" s="128"/>
      <c r="F565" s="129"/>
      <c r="G565" s="138"/>
      <c r="H565" s="138"/>
      <c r="I565" s="129"/>
      <c r="J565" s="129"/>
      <c r="K565" s="129"/>
      <c r="L565" s="129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</row>
    <row r="566" spans="1:26" ht="18.75">
      <c r="A566" s="129"/>
      <c r="B566" s="126"/>
      <c r="C566" s="127"/>
      <c r="D566" s="128"/>
      <c r="E566" s="128"/>
      <c r="F566" s="129"/>
      <c r="G566" s="136"/>
      <c r="H566" s="136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</row>
    <row r="567" spans="1:26" ht="18.75">
      <c r="A567" s="129"/>
      <c r="B567" s="126"/>
      <c r="C567" s="127"/>
      <c r="D567" s="128"/>
      <c r="E567" s="128"/>
      <c r="F567" s="129"/>
      <c r="G567" s="138"/>
      <c r="H567" s="138"/>
      <c r="I567" s="129"/>
      <c r="J567" s="129"/>
      <c r="K567" s="129"/>
      <c r="L567" s="129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</row>
    <row r="568" spans="1:26" ht="18.75">
      <c r="A568" s="129"/>
      <c r="B568" s="126"/>
      <c r="C568" s="127"/>
      <c r="D568" s="128"/>
      <c r="E568" s="128"/>
      <c r="F568" s="129"/>
      <c r="G568" s="136"/>
      <c r="H568" s="136"/>
      <c r="I568" s="129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</row>
    <row r="569" spans="1:26" ht="18.75">
      <c r="A569" s="129"/>
      <c r="B569" s="126"/>
      <c r="C569" s="127"/>
      <c r="D569" s="128"/>
      <c r="E569" s="128"/>
      <c r="F569" s="129"/>
      <c r="G569" s="138"/>
      <c r="H569" s="138"/>
      <c r="I569" s="129"/>
      <c r="J569" s="129"/>
      <c r="K569" s="129"/>
      <c r="L569" s="129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  <c r="Z569" s="129"/>
    </row>
    <row r="570" spans="1:26" ht="18.75">
      <c r="A570" s="129"/>
      <c r="B570" s="126"/>
      <c r="C570" s="127"/>
      <c r="D570" s="128"/>
      <c r="E570" s="128"/>
      <c r="F570" s="129"/>
      <c r="G570" s="136"/>
      <c r="H570" s="136"/>
      <c r="I570" s="129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</row>
    <row r="571" spans="1:26" ht="18.75">
      <c r="A571" s="129"/>
      <c r="B571" s="126"/>
      <c r="C571" s="127"/>
      <c r="D571" s="128"/>
      <c r="E571" s="128"/>
      <c r="F571" s="129"/>
      <c r="G571" s="138"/>
      <c r="H571" s="138"/>
      <c r="I571" s="129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</row>
    <row r="572" spans="1:26" ht="18.75">
      <c r="A572" s="129"/>
      <c r="B572" s="126"/>
      <c r="C572" s="127"/>
      <c r="D572" s="128"/>
      <c r="E572" s="128"/>
      <c r="F572" s="129"/>
      <c r="G572" s="136"/>
      <c r="H572" s="136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</row>
    <row r="573" spans="1:26" ht="18.75">
      <c r="A573" s="129"/>
      <c r="B573" s="126"/>
      <c r="C573" s="127"/>
      <c r="D573" s="128"/>
      <c r="E573" s="128"/>
      <c r="F573" s="129"/>
      <c r="G573" s="138"/>
      <c r="H573" s="138"/>
      <c r="I573" s="129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</row>
    <row r="574" spans="1:26" ht="18.75">
      <c r="A574" s="129"/>
      <c r="B574" s="126"/>
      <c r="C574" s="127"/>
      <c r="D574" s="128"/>
      <c r="E574" s="128"/>
      <c r="F574" s="129"/>
      <c r="G574" s="136"/>
      <c r="H574" s="136"/>
      <c r="I574" s="129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</row>
    <row r="575" spans="1:26" ht="18.75">
      <c r="A575" s="129"/>
      <c r="B575" s="126"/>
      <c r="C575" s="127"/>
      <c r="D575" s="128"/>
      <c r="E575" s="128"/>
      <c r="F575" s="129"/>
      <c r="G575" s="138"/>
      <c r="H575" s="138"/>
      <c r="I575" s="129"/>
      <c r="J575" s="129"/>
      <c r="K575" s="129"/>
      <c r="L575" s="129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</row>
    <row r="576" spans="1:26" ht="18.75">
      <c r="A576" s="129"/>
      <c r="B576" s="126"/>
      <c r="C576" s="127"/>
      <c r="D576" s="128"/>
      <c r="E576" s="128"/>
      <c r="F576" s="129"/>
      <c r="G576" s="136"/>
      <c r="H576" s="136"/>
      <c r="I576" s="129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</row>
    <row r="577" spans="1:26" ht="18.75">
      <c r="A577" s="129"/>
      <c r="B577" s="126"/>
      <c r="C577" s="127"/>
      <c r="D577" s="128"/>
      <c r="E577" s="128"/>
      <c r="F577" s="129"/>
      <c r="G577" s="138"/>
      <c r="H577" s="138"/>
      <c r="I577" s="129"/>
      <c r="J577" s="129"/>
      <c r="K577" s="129"/>
      <c r="L577" s="129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</row>
    <row r="578" spans="1:26" ht="18.75">
      <c r="A578" s="129"/>
      <c r="B578" s="126"/>
      <c r="C578" s="127"/>
      <c r="D578" s="128"/>
      <c r="E578" s="128"/>
      <c r="F578" s="129"/>
      <c r="G578" s="136"/>
      <c r="H578" s="136"/>
      <c r="I578" s="129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</row>
    <row r="579" spans="1:26" ht="18.75">
      <c r="A579" s="129"/>
      <c r="B579" s="126"/>
      <c r="C579" s="127"/>
      <c r="D579" s="128"/>
      <c r="E579" s="128"/>
      <c r="F579" s="129"/>
      <c r="G579" s="138"/>
      <c r="H579" s="138"/>
      <c r="I579" s="129"/>
      <c r="J579" s="129"/>
      <c r="K579" s="129"/>
      <c r="L579" s="129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</row>
    <row r="580" spans="1:26" ht="18.75">
      <c r="A580" s="129"/>
      <c r="B580" s="126"/>
      <c r="C580" s="127"/>
      <c r="D580" s="128"/>
      <c r="E580" s="128"/>
      <c r="F580" s="129"/>
      <c r="G580" s="136"/>
      <c r="H580" s="136"/>
      <c r="I580" s="129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</row>
    <row r="581" spans="1:26" ht="18.75">
      <c r="A581" s="129"/>
      <c r="B581" s="126"/>
      <c r="C581" s="127"/>
      <c r="D581" s="128"/>
      <c r="E581" s="128"/>
      <c r="F581" s="129"/>
      <c r="G581" s="138"/>
      <c r="H581" s="138"/>
      <c r="I581" s="129"/>
      <c r="J581" s="129"/>
      <c r="K581" s="129"/>
      <c r="L581" s="129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</row>
    <row r="582" spans="1:26" ht="18.75">
      <c r="A582" s="129"/>
      <c r="B582" s="126"/>
      <c r="C582" s="127"/>
      <c r="D582" s="128"/>
      <c r="E582" s="128"/>
      <c r="F582" s="129"/>
      <c r="G582" s="136"/>
      <c r="H582" s="136"/>
      <c r="I582" s="129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  <c r="Z582" s="129"/>
    </row>
    <row r="583" spans="1:26" ht="18.75">
      <c r="A583" s="129"/>
      <c r="B583" s="126"/>
      <c r="C583" s="127"/>
      <c r="D583" s="128"/>
      <c r="E583" s="128"/>
      <c r="F583" s="129"/>
      <c r="G583" s="138"/>
      <c r="H583" s="138"/>
      <c r="I583" s="129"/>
      <c r="J583" s="129"/>
      <c r="K583" s="129"/>
      <c r="L583" s="129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  <c r="Z583" s="129"/>
    </row>
    <row r="584" spans="1:26" ht="18.75">
      <c r="A584" s="129"/>
      <c r="B584" s="126"/>
      <c r="C584" s="127"/>
      <c r="D584" s="128"/>
      <c r="E584" s="128"/>
      <c r="F584" s="129"/>
      <c r="G584" s="136"/>
      <c r="H584" s="136"/>
      <c r="I584" s="129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  <c r="Z584" s="129"/>
    </row>
    <row r="585" spans="1:26" ht="18.75">
      <c r="A585" s="129"/>
      <c r="B585" s="126"/>
      <c r="C585" s="127"/>
      <c r="D585" s="128"/>
      <c r="E585" s="128"/>
      <c r="F585" s="129"/>
      <c r="G585" s="138"/>
      <c r="H585" s="138"/>
      <c r="I585" s="129"/>
      <c r="J585" s="129"/>
      <c r="K585" s="129"/>
      <c r="L585" s="129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  <c r="Z585" s="129"/>
    </row>
    <row r="586" spans="1:26" ht="18.75">
      <c r="A586" s="129"/>
      <c r="B586" s="126"/>
      <c r="C586" s="127"/>
      <c r="D586" s="128"/>
      <c r="E586" s="128"/>
      <c r="F586" s="129"/>
      <c r="G586" s="136"/>
      <c r="H586" s="136"/>
      <c r="I586" s="129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  <c r="Z586" s="129"/>
    </row>
    <row r="587" spans="1:26" ht="18.75">
      <c r="A587" s="129"/>
      <c r="B587" s="126"/>
      <c r="C587" s="127"/>
      <c r="D587" s="128"/>
      <c r="E587" s="128"/>
      <c r="F587" s="129"/>
      <c r="G587" s="138"/>
      <c r="H587" s="138"/>
      <c r="I587" s="129"/>
      <c r="J587" s="129"/>
      <c r="K587" s="129"/>
      <c r="L587" s="129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</row>
    <row r="588" spans="1:26" ht="18.75">
      <c r="A588" s="129"/>
      <c r="B588" s="126"/>
      <c r="C588" s="127"/>
      <c r="D588" s="128"/>
      <c r="E588" s="128"/>
      <c r="F588" s="129"/>
      <c r="G588" s="136"/>
      <c r="H588" s="136"/>
      <c r="I588" s="129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  <c r="Z588" s="129"/>
    </row>
    <row r="589" spans="1:26" ht="18.75">
      <c r="A589" s="129"/>
      <c r="B589" s="126"/>
      <c r="C589" s="127"/>
      <c r="D589" s="128"/>
      <c r="E589" s="128"/>
      <c r="F589" s="129"/>
      <c r="G589" s="138"/>
      <c r="H589" s="138"/>
      <c r="I589" s="129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  <c r="Z589" s="129"/>
    </row>
    <row r="590" spans="1:26" ht="18.75">
      <c r="A590" s="129"/>
      <c r="B590" s="126"/>
      <c r="C590" s="127"/>
      <c r="D590" s="128"/>
      <c r="E590" s="128"/>
      <c r="F590" s="129"/>
      <c r="G590" s="136"/>
      <c r="H590" s="136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</row>
    <row r="591" spans="1:26" ht="18.75">
      <c r="A591" s="129"/>
      <c r="B591" s="126"/>
      <c r="C591" s="127"/>
      <c r="D591" s="128"/>
      <c r="E591" s="128"/>
      <c r="F591" s="129"/>
      <c r="G591" s="138"/>
      <c r="H591" s="138"/>
      <c r="I591" s="129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  <c r="Z591" s="129"/>
    </row>
    <row r="592" spans="1:26" ht="18.75">
      <c r="A592" s="129"/>
      <c r="B592" s="126"/>
      <c r="C592" s="127"/>
      <c r="D592" s="128"/>
      <c r="E592" s="128"/>
      <c r="F592" s="129"/>
      <c r="G592" s="136"/>
      <c r="H592" s="136"/>
      <c r="I592" s="129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  <c r="Z592" s="129"/>
    </row>
    <row r="593" spans="1:26" ht="18.75">
      <c r="A593" s="129"/>
      <c r="B593" s="126"/>
      <c r="C593" s="127"/>
      <c r="D593" s="128"/>
      <c r="E593" s="128"/>
      <c r="F593" s="129"/>
      <c r="G593" s="138"/>
      <c r="H593" s="138"/>
      <c r="I593" s="129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  <c r="Z593" s="129"/>
    </row>
    <row r="594" spans="1:26" ht="18.75">
      <c r="A594" s="129"/>
      <c r="B594" s="126"/>
      <c r="C594" s="127"/>
      <c r="D594" s="128"/>
      <c r="E594" s="128"/>
      <c r="F594" s="129"/>
      <c r="G594" s="136"/>
      <c r="H594" s="136"/>
      <c r="I594" s="129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  <c r="Z594" s="129"/>
    </row>
    <row r="595" spans="1:26" ht="18.75">
      <c r="A595" s="129"/>
      <c r="B595" s="126"/>
      <c r="C595" s="127"/>
      <c r="D595" s="128"/>
      <c r="E595" s="128"/>
      <c r="F595" s="129"/>
      <c r="G595" s="138"/>
      <c r="H595" s="138"/>
      <c r="I595" s="129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  <c r="Z595" s="129"/>
    </row>
    <row r="596" spans="1:26" ht="18.75">
      <c r="A596" s="129"/>
      <c r="B596" s="126"/>
      <c r="C596" s="127"/>
      <c r="D596" s="128"/>
      <c r="E596" s="128"/>
      <c r="F596" s="129"/>
      <c r="G596" s="136"/>
      <c r="H596" s="136"/>
      <c r="I596" s="129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  <c r="Z596" s="129"/>
    </row>
    <row r="597" spans="1:26" ht="18.75">
      <c r="A597" s="129"/>
      <c r="B597" s="126"/>
      <c r="C597" s="127"/>
      <c r="D597" s="128"/>
      <c r="E597" s="128"/>
      <c r="F597" s="129"/>
      <c r="G597" s="138"/>
      <c r="H597" s="138"/>
      <c r="I597" s="129"/>
      <c r="J597" s="129"/>
      <c r="K597" s="129"/>
      <c r="L597" s="129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  <c r="Z597" s="129"/>
    </row>
    <row r="598" spans="1:26" ht="18.75">
      <c r="A598" s="129"/>
      <c r="B598" s="126"/>
      <c r="C598" s="127"/>
      <c r="D598" s="128"/>
      <c r="E598" s="128"/>
      <c r="F598" s="129"/>
      <c r="G598" s="136"/>
      <c r="H598" s="136"/>
      <c r="I598" s="129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  <c r="Z598" s="129"/>
    </row>
    <row r="599" spans="1:26" ht="18.75">
      <c r="A599" s="129"/>
      <c r="B599" s="126"/>
      <c r="C599" s="127"/>
      <c r="D599" s="128"/>
      <c r="E599" s="128"/>
      <c r="F599" s="129"/>
      <c r="G599" s="138"/>
      <c r="H599" s="138"/>
      <c r="I599" s="129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</row>
    <row r="600" spans="1:26" ht="18.75">
      <c r="A600" s="129"/>
      <c r="B600" s="126"/>
      <c r="C600" s="127"/>
      <c r="D600" s="128"/>
      <c r="E600" s="128"/>
      <c r="F600" s="129"/>
      <c r="G600" s="136"/>
      <c r="H600" s="136"/>
      <c r="I600" s="129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  <c r="Z600" s="129"/>
    </row>
    <row r="601" spans="1:26" ht="18.75">
      <c r="A601" s="129"/>
      <c r="B601" s="126"/>
      <c r="C601" s="127"/>
      <c r="D601" s="128"/>
      <c r="E601" s="128"/>
      <c r="F601" s="129"/>
      <c r="G601" s="138"/>
      <c r="H601" s="138"/>
      <c r="I601" s="129"/>
      <c r="J601" s="129"/>
      <c r="K601" s="129"/>
      <c r="L601" s="129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  <c r="Z601" s="129"/>
    </row>
    <row r="602" spans="1:26" ht="18.75">
      <c r="A602" s="129"/>
      <c r="B602" s="126"/>
      <c r="C602" s="127"/>
      <c r="D602" s="128"/>
      <c r="E602" s="128"/>
      <c r="F602" s="129"/>
      <c r="G602" s="136"/>
      <c r="H602" s="136"/>
      <c r="I602" s="129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  <c r="Z602" s="129"/>
    </row>
    <row r="603" spans="1:26" ht="18.75">
      <c r="A603" s="129"/>
      <c r="B603" s="126"/>
      <c r="C603" s="127"/>
      <c r="D603" s="128"/>
      <c r="E603" s="128"/>
      <c r="F603" s="129"/>
      <c r="G603" s="138"/>
      <c r="H603" s="138"/>
      <c r="I603" s="129"/>
      <c r="J603" s="129"/>
      <c r="K603" s="129"/>
      <c r="L603" s="129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  <c r="Z603" s="129"/>
    </row>
    <row r="604" spans="1:26" ht="18.75">
      <c r="A604" s="129"/>
      <c r="B604" s="126"/>
      <c r="C604" s="127"/>
      <c r="D604" s="128"/>
      <c r="E604" s="128"/>
      <c r="F604" s="129"/>
      <c r="G604" s="136"/>
      <c r="H604" s="136"/>
      <c r="I604" s="129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  <c r="Z604" s="129"/>
    </row>
    <row r="605" spans="1:26" ht="18.75">
      <c r="A605" s="129"/>
      <c r="B605" s="126"/>
      <c r="C605" s="127"/>
      <c r="D605" s="128"/>
      <c r="E605" s="128"/>
      <c r="F605" s="129"/>
      <c r="G605" s="138"/>
      <c r="H605" s="138"/>
      <c r="I605" s="129"/>
      <c r="J605" s="129"/>
      <c r="K605" s="129"/>
      <c r="L605" s="129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  <c r="Z605" s="129"/>
    </row>
    <row r="606" spans="1:26" ht="18.75">
      <c r="A606" s="129"/>
      <c r="B606" s="126"/>
      <c r="C606" s="127"/>
      <c r="D606" s="128"/>
      <c r="E606" s="128"/>
      <c r="F606" s="129"/>
      <c r="G606" s="136"/>
      <c r="H606" s="136"/>
      <c r="I606" s="129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  <c r="Z606" s="129"/>
    </row>
    <row r="607" spans="1:26" ht="18.75">
      <c r="A607" s="129"/>
      <c r="B607" s="126"/>
      <c r="C607" s="127"/>
      <c r="D607" s="128"/>
      <c r="E607" s="128"/>
      <c r="F607" s="129"/>
      <c r="G607" s="138"/>
      <c r="H607" s="138"/>
      <c r="I607" s="129"/>
      <c r="J607" s="129"/>
      <c r="K607" s="129"/>
      <c r="L607" s="129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  <c r="Z607" s="129"/>
    </row>
    <row r="608" spans="1:26" ht="18.75">
      <c r="A608" s="129"/>
      <c r="B608" s="126"/>
      <c r="C608" s="127"/>
      <c r="D608" s="128"/>
      <c r="E608" s="128"/>
      <c r="F608" s="129"/>
      <c r="G608" s="136"/>
      <c r="H608" s="136"/>
      <c r="I608" s="129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  <c r="Z608" s="129"/>
    </row>
    <row r="609" spans="1:26" ht="18.75">
      <c r="A609" s="129"/>
      <c r="B609" s="126"/>
      <c r="C609" s="127"/>
      <c r="D609" s="128"/>
      <c r="E609" s="128"/>
      <c r="F609" s="129"/>
      <c r="G609" s="138"/>
      <c r="H609" s="138"/>
      <c r="I609" s="129"/>
      <c r="J609" s="129"/>
      <c r="K609" s="129"/>
      <c r="L609" s="129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  <c r="Z609" s="129"/>
    </row>
    <row r="610" spans="1:26" ht="18.75">
      <c r="A610" s="129"/>
      <c r="B610" s="126"/>
      <c r="C610" s="127"/>
      <c r="D610" s="128"/>
      <c r="E610" s="128"/>
      <c r="F610" s="129"/>
      <c r="G610" s="136"/>
      <c r="H610" s="136"/>
      <c r="I610" s="129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  <c r="Z610" s="129"/>
    </row>
    <row r="611" spans="1:26" ht="18.75">
      <c r="A611" s="129"/>
      <c r="B611" s="126"/>
      <c r="C611" s="127"/>
      <c r="D611" s="128"/>
      <c r="E611" s="128"/>
      <c r="F611" s="129"/>
      <c r="G611" s="138"/>
      <c r="H611" s="138"/>
      <c r="I611" s="129"/>
      <c r="J611" s="129"/>
      <c r="K611" s="129"/>
      <c r="L611" s="129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  <c r="Z611" s="129"/>
    </row>
    <row r="612" spans="1:26" ht="18.75">
      <c r="A612" s="129"/>
      <c r="B612" s="126"/>
      <c r="C612" s="127"/>
      <c r="D612" s="128"/>
      <c r="E612" s="128"/>
      <c r="F612" s="129"/>
      <c r="G612" s="136"/>
      <c r="H612" s="136"/>
      <c r="I612" s="129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  <c r="Z612" s="129"/>
    </row>
    <row r="613" spans="1:26" ht="18.75">
      <c r="A613" s="129"/>
      <c r="B613" s="126"/>
      <c r="C613" s="127"/>
      <c r="D613" s="128"/>
      <c r="E613" s="128"/>
      <c r="F613" s="129"/>
      <c r="G613" s="138"/>
      <c r="H613" s="138"/>
      <c r="I613" s="129"/>
      <c r="J613" s="129"/>
      <c r="K613" s="129"/>
      <c r="L613" s="129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  <c r="Z613" s="129"/>
    </row>
    <row r="614" spans="1:26" ht="18.75">
      <c r="A614" s="129"/>
      <c r="B614" s="126"/>
      <c r="C614" s="127"/>
      <c r="D614" s="128"/>
      <c r="E614" s="128"/>
      <c r="F614" s="129"/>
      <c r="G614" s="136"/>
      <c r="H614" s="136"/>
      <c r="I614" s="129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  <c r="Z614" s="129"/>
    </row>
    <row r="615" spans="1:26" ht="18.75">
      <c r="A615" s="129"/>
      <c r="B615" s="126"/>
      <c r="C615" s="127"/>
      <c r="D615" s="128"/>
      <c r="E615" s="128"/>
      <c r="F615" s="129"/>
      <c r="G615" s="138"/>
      <c r="H615" s="138"/>
      <c r="I615" s="129"/>
      <c r="J615" s="129"/>
      <c r="K615" s="129"/>
      <c r="L615" s="129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  <c r="Z615" s="129"/>
    </row>
    <row r="616" spans="1:26" ht="18.75">
      <c r="A616" s="129"/>
      <c r="B616" s="126"/>
      <c r="C616" s="127"/>
      <c r="D616" s="128"/>
      <c r="E616" s="128"/>
      <c r="F616" s="129"/>
      <c r="G616" s="136"/>
      <c r="H616" s="136"/>
      <c r="I616" s="129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  <c r="Z616" s="129"/>
    </row>
    <row r="617" spans="1:26" ht="18.75">
      <c r="A617" s="129"/>
      <c r="B617" s="126"/>
      <c r="C617" s="127"/>
      <c r="D617" s="128"/>
      <c r="E617" s="128"/>
      <c r="F617" s="129"/>
      <c r="G617" s="138"/>
      <c r="H617" s="138"/>
      <c r="I617" s="129"/>
      <c r="J617" s="129"/>
      <c r="K617" s="129"/>
      <c r="L617" s="129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  <c r="Z617" s="129"/>
    </row>
    <row r="618" spans="1:26" ht="18.75">
      <c r="A618" s="129"/>
      <c r="B618" s="126"/>
      <c r="C618" s="127"/>
      <c r="D618" s="128"/>
      <c r="E618" s="128"/>
      <c r="F618" s="129"/>
      <c r="G618" s="136"/>
      <c r="H618" s="136"/>
      <c r="I618" s="129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  <c r="Z618" s="129"/>
    </row>
    <row r="619" spans="1:26" ht="18.75">
      <c r="A619" s="129"/>
      <c r="B619" s="126"/>
      <c r="C619" s="127"/>
      <c r="D619" s="128"/>
      <c r="E619" s="128"/>
      <c r="F619" s="129"/>
      <c r="G619" s="138"/>
      <c r="H619" s="138"/>
      <c r="I619" s="129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</row>
    <row r="620" spans="1:26" ht="18.75">
      <c r="A620" s="129"/>
      <c r="B620" s="126"/>
      <c r="C620" s="127"/>
      <c r="D620" s="128"/>
      <c r="E620" s="128"/>
      <c r="F620" s="129"/>
      <c r="G620" s="136"/>
      <c r="H620" s="136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</row>
    <row r="621" spans="1:26" ht="18.75">
      <c r="A621" s="129"/>
      <c r="B621" s="126"/>
      <c r="C621" s="127"/>
      <c r="D621" s="128"/>
      <c r="E621" s="128"/>
      <c r="F621" s="129"/>
      <c r="G621" s="138"/>
      <c r="H621" s="138"/>
      <c r="I621" s="129"/>
      <c r="J621" s="129"/>
      <c r="K621" s="129"/>
      <c r="L621" s="129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  <c r="Z621" s="129"/>
    </row>
    <row r="622" spans="1:26" ht="18.75">
      <c r="A622" s="129"/>
      <c r="B622" s="126"/>
      <c r="C622" s="127"/>
      <c r="D622" s="128"/>
      <c r="E622" s="128"/>
      <c r="F622" s="129"/>
      <c r="G622" s="136"/>
      <c r="H622" s="136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  <c r="Z622" s="129"/>
    </row>
    <row r="623" spans="1:26" ht="18.75">
      <c r="A623" s="129"/>
      <c r="B623" s="126"/>
      <c r="C623" s="127"/>
      <c r="D623" s="128"/>
      <c r="E623" s="128"/>
      <c r="F623" s="129"/>
      <c r="G623" s="138"/>
      <c r="H623" s="138"/>
      <c r="I623" s="129"/>
      <c r="J623" s="129"/>
      <c r="K623" s="129"/>
      <c r="L623" s="129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  <c r="Z623" s="129"/>
    </row>
    <row r="624" spans="1:26" ht="18.75">
      <c r="A624" s="129"/>
      <c r="B624" s="126"/>
      <c r="C624" s="127"/>
      <c r="D624" s="128"/>
      <c r="E624" s="128"/>
      <c r="F624" s="129"/>
      <c r="G624" s="136"/>
      <c r="H624" s="136"/>
      <c r="I624" s="129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  <c r="Z624" s="129"/>
    </row>
    <row r="625" spans="1:26" ht="18.75">
      <c r="A625" s="129"/>
      <c r="B625" s="126"/>
      <c r="C625" s="127"/>
      <c r="D625" s="128"/>
      <c r="E625" s="128"/>
      <c r="F625" s="129"/>
      <c r="G625" s="138"/>
      <c r="H625" s="138"/>
      <c r="I625" s="129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</row>
    <row r="626" spans="1:26" ht="18.75">
      <c r="A626" s="129"/>
      <c r="B626" s="126"/>
      <c r="C626" s="127"/>
      <c r="D626" s="128"/>
      <c r="E626" s="128"/>
      <c r="F626" s="129"/>
      <c r="G626" s="136"/>
      <c r="H626" s="136"/>
      <c r="I626" s="129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  <c r="Z626" s="129"/>
    </row>
    <row r="627" spans="1:26" ht="18.75">
      <c r="A627" s="129"/>
      <c r="B627" s="126"/>
      <c r="C627" s="127"/>
      <c r="D627" s="128"/>
      <c r="E627" s="128"/>
      <c r="F627" s="129"/>
      <c r="G627" s="138"/>
      <c r="H627" s="138"/>
      <c r="I627" s="129"/>
      <c r="J627" s="129"/>
      <c r="K627" s="129"/>
      <c r="L627" s="129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  <c r="Z627" s="129"/>
    </row>
    <row r="628" spans="1:26" ht="18.75">
      <c r="A628" s="129"/>
      <c r="B628" s="126"/>
      <c r="C628" s="127"/>
      <c r="D628" s="128"/>
      <c r="E628" s="128"/>
      <c r="F628" s="129"/>
      <c r="G628" s="136"/>
      <c r="H628" s="136"/>
      <c r="I628" s="129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</row>
    <row r="629" spans="1:26" ht="18.75">
      <c r="A629" s="129"/>
      <c r="B629" s="126"/>
      <c r="C629" s="127"/>
      <c r="D629" s="128"/>
      <c r="E629" s="128"/>
      <c r="F629" s="129"/>
      <c r="G629" s="138"/>
      <c r="H629" s="138"/>
      <c r="I629" s="129"/>
      <c r="J629" s="129"/>
      <c r="K629" s="129"/>
      <c r="L629" s="129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</row>
    <row r="630" spans="1:26" ht="18.75">
      <c r="A630" s="129"/>
      <c r="B630" s="126"/>
      <c r="C630" s="127"/>
      <c r="D630" s="128"/>
      <c r="E630" s="128"/>
      <c r="F630" s="129"/>
      <c r="G630" s="136"/>
      <c r="H630" s="136"/>
      <c r="I630" s="129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</row>
    <row r="631" spans="1:26" ht="18.75">
      <c r="A631" s="129"/>
      <c r="B631" s="126"/>
      <c r="C631" s="127"/>
      <c r="D631" s="128"/>
      <c r="E631" s="128"/>
      <c r="F631" s="129"/>
      <c r="G631" s="138"/>
      <c r="H631" s="138"/>
      <c r="I631" s="129"/>
      <c r="J631" s="129"/>
      <c r="K631" s="129"/>
      <c r="L631" s="129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</row>
    <row r="632" spans="1:26" ht="18.75">
      <c r="A632" s="129"/>
      <c r="B632" s="126"/>
      <c r="C632" s="127"/>
      <c r="D632" s="128"/>
      <c r="E632" s="128"/>
      <c r="F632" s="129"/>
      <c r="G632" s="136"/>
      <c r="H632" s="136"/>
      <c r="I632" s="129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</row>
    <row r="633" spans="1:26" ht="18.75">
      <c r="A633" s="129"/>
      <c r="B633" s="126"/>
      <c r="C633" s="127"/>
      <c r="D633" s="128"/>
      <c r="E633" s="128"/>
      <c r="F633" s="129"/>
      <c r="G633" s="138"/>
      <c r="H633" s="138"/>
      <c r="I633" s="129"/>
      <c r="J633" s="129"/>
      <c r="K633" s="129"/>
      <c r="L633" s="129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</row>
    <row r="634" spans="1:26" ht="18.75">
      <c r="A634" s="129"/>
      <c r="B634" s="126"/>
      <c r="C634" s="127"/>
      <c r="D634" s="128"/>
      <c r="E634" s="128"/>
      <c r="F634" s="129"/>
      <c r="G634" s="136"/>
      <c r="H634" s="136"/>
      <c r="I634" s="129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</row>
    <row r="635" spans="1:26" ht="18.75">
      <c r="A635" s="129"/>
      <c r="B635" s="126"/>
      <c r="C635" s="127"/>
      <c r="D635" s="128"/>
      <c r="E635" s="128"/>
      <c r="F635" s="129"/>
      <c r="G635" s="138"/>
      <c r="H635" s="138"/>
      <c r="I635" s="129"/>
      <c r="J635" s="129"/>
      <c r="K635" s="129"/>
      <c r="L635" s="129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</row>
    <row r="636" spans="1:26" ht="18.75">
      <c r="A636" s="129"/>
      <c r="B636" s="126"/>
      <c r="C636" s="127"/>
      <c r="D636" s="128"/>
      <c r="E636" s="128"/>
      <c r="F636" s="129"/>
      <c r="G636" s="136"/>
      <c r="H636" s="136"/>
      <c r="I636" s="129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  <c r="Z636" s="129"/>
    </row>
    <row r="637" spans="1:26" ht="18.75">
      <c r="A637" s="129"/>
      <c r="B637" s="126"/>
      <c r="C637" s="127"/>
      <c r="D637" s="128"/>
      <c r="E637" s="128"/>
      <c r="F637" s="129"/>
      <c r="G637" s="138"/>
      <c r="H637" s="138"/>
      <c r="I637" s="129"/>
      <c r="J637" s="129"/>
      <c r="K637" s="129"/>
      <c r="L637" s="129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  <c r="Z637" s="129"/>
    </row>
    <row r="638" spans="1:26" ht="18.75">
      <c r="A638" s="129"/>
      <c r="B638" s="126"/>
      <c r="C638" s="127"/>
      <c r="D638" s="128"/>
      <c r="E638" s="128"/>
      <c r="F638" s="129"/>
      <c r="G638" s="136"/>
      <c r="H638" s="136"/>
      <c r="I638" s="129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  <c r="Z638" s="129"/>
    </row>
    <row r="639" spans="1:26" ht="18.75">
      <c r="A639" s="129"/>
      <c r="B639" s="126"/>
      <c r="C639" s="127"/>
      <c r="D639" s="128"/>
      <c r="E639" s="128"/>
      <c r="F639" s="129"/>
      <c r="G639" s="138"/>
      <c r="H639" s="138"/>
      <c r="I639" s="129"/>
      <c r="J639" s="129"/>
      <c r="K639" s="129"/>
      <c r="L639" s="129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  <c r="Z639" s="129"/>
    </row>
    <row r="640" spans="1:26" ht="18.75">
      <c r="A640" s="129"/>
      <c r="B640" s="126"/>
      <c r="C640" s="127"/>
      <c r="D640" s="128"/>
      <c r="E640" s="128"/>
      <c r="F640" s="129"/>
      <c r="G640" s="136"/>
      <c r="H640" s="136"/>
      <c r="I640" s="129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  <c r="Z640" s="129"/>
    </row>
    <row r="641" spans="1:26" ht="18.75">
      <c r="A641" s="129"/>
      <c r="B641" s="126"/>
      <c r="C641" s="127"/>
      <c r="D641" s="128"/>
      <c r="E641" s="128"/>
      <c r="F641" s="129"/>
      <c r="G641" s="138"/>
      <c r="H641" s="138"/>
      <c r="I641" s="129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</row>
    <row r="642" spans="1:26" ht="18.75">
      <c r="A642" s="129"/>
      <c r="B642" s="126"/>
      <c r="C642" s="127"/>
      <c r="D642" s="128"/>
      <c r="E642" s="128"/>
      <c r="F642" s="129"/>
      <c r="G642" s="136"/>
      <c r="H642" s="136"/>
      <c r="I642" s="129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  <c r="Z642" s="129"/>
    </row>
    <row r="643" spans="1:26" ht="18.75">
      <c r="A643" s="129"/>
      <c r="B643" s="126"/>
      <c r="C643" s="127"/>
      <c r="D643" s="128"/>
      <c r="E643" s="128"/>
      <c r="F643" s="129"/>
      <c r="G643" s="138"/>
      <c r="H643" s="138"/>
      <c r="I643" s="129"/>
      <c r="J643" s="129"/>
      <c r="K643" s="129"/>
      <c r="L643" s="129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  <c r="Z643" s="129"/>
    </row>
    <row r="644" spans="1:26" ht="18.75">
      <c r="A644" s="129"/>
      <c r="B644" s="126"/>
      <c r="C644" s="127"/>
      <c r="D644" s="128"/>
      <c r="E644" s="128"/>
      <c r="F644" s="129"/>
      <c r="G644" s="136"/>
      <c r="H644" s="136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</row>
    <row r="645" spans="1:26" ht="18.75">
      <c r="A645" s="129"/>
      <c r="B645" s="126"/>
      <c r="C645" s="127"/>
      <c r="D645" s="128"/>
      <c r="E645" s="128"/>
      <c r="F645" s="129"/>
      <c r="G645" s="138"/>
      <c r="H645" s="138"/>
      <c r="I645" s="129"/>
      <c r="J645" s="129"/>
      <c r="K645" s="129"/>
      <c r="L645" s="129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  <c r="Z645" s="129"/>
    </row>
    <row r="646" spans="1:26" ht="18.75">
      <c r="A646" s="129"/>
      <c r="B646" s="126"/>
      <c r="C646" s="127"/>
      <c r="D646" s="128"/>
      <c r="E646" s="128"/>
      <c r="F646" s="129"/>
      <c r="G646" s="136"/>
      <c r="H646" s="136"/>
      <c r="I646" s="129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  <c r="Z646" s="129"/>
    </row>
    <row r="647" spans="1:26" ht="18.75">
      <c r="A647" s="129"/>
      <c r="B647" s="126"/>
      <c r="C647" s="127"/>
      <c r="D647" s="128"/>
      <c r="E647" s="128"/>
      <c r="F647" s="129"/>
      <c r="G647" s="138"/>
      <c r="H647" s="138"/>
      <c r="I647" s="129"/>
      <c r="J647" s="129"/>
      <c r="K647" s="129"/>
      <c r="L647" s="129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  <c r="Z647" s="129"/>
    </row>
    <row r="648" spans="1:26" ht="18.75">
      <c r="A648" s="129"/>
      <c r="B648" s="126"/>
      <c r="C648" s="127"/>
      <c r="D648" s="128"/>
      <c r="E648" s="128"/>
      <c r="F648" s="129"/>
      <c r="G648" s="136"/>
      <c r="H648" s="136"/>
      <c r="I648" s="129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  <c r="Z648" s="129"/>
    </row>
    <row r="649" spans="1:26" ht="18.75">
      <c r="A649" s="129"/>
      <c r="B649" s="126"/>
      <c r="C649" s="127"/>
      <c r="D649" s="128"/>
      <c r="E649" s="128"/>
      <c r="F649" s="129"/>
      <c r="G649" s="138"/>
      <c r="H649" s="138"/>
      <c r="I649" s="129"/>
      <c r="J649" s="129"/>
      <c r="K649" s="129"/>
      <c r="L649" s="129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  <c r="Z649" s="129"/>
    </row>
    <row r="650" spans="1:26" ht="18.75">
      <c r="A650" s="129"/>
      <c r="B650" s="126"/>
      <c r="C650" s="127"/>
      <c r="D650" s="128"/>
      <c r="E650" s="128"/>
      <c r="F650" s="129"/>
      <c r="G650" s="136"/>
      <c r="H650" s="136"/>
      <c r="I650" s="129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  <c r="Z650" s="129"/>
    </row>
    <row r="651" spans="1:26" ht="18.75">
      <c r="A651" s="129"/>
      <c r="B651" s="126"/>
      <c r="C651" s="127"/>
      <c r="D651" s="128"/>
      <c r="E651" s="128"/>
      <c r="F651" s="129"/>
      <c r="G651" s="138"/>
      <c r="H651" s="138"/>
      <c r="I651" s="129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</row>
    <row r="652" spans="1:26" ht="18.75">
      <c r="A652" s="129"/>
      <c r="B652" s="126"/>
      <c r="C652" s="127"/>
      <c r="D652" s="128"/>
      <c r="E652" s="128"/>
      <c r="F652" s="129"/>
      <c r="G652" s="136"/>
      <c r="H652" s="136"/>
      <c r="I652" s="129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  <c r="Z652" s="129"/>
    </row>
    <row r="653" spans="1:26" ht="18.75">
      <c r="A653" s="129"/>
      <c r="B653" s="126"/>
      <c r="C653" s="127"/>
      <c r="D653" s="128"/>
      <c r="E653" s="128"/>
      <c r="F653" s="129"/>
      <c r="G653" s="138"/>
      <c r="H653" s="138"/>
      <c r="I653" s="129"/>
      <c r="J653" s="129"/>
      <c r="K653" s="129"/>
      <c r="L653" s="129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  <c r="Z653" s="129"/>
    </row>
    <row r="654" spans="1:26" ht="18.75">
      <c r="A654" s="129"/>
      <c r="B654" s="126"/>
      <c r="C654" s="127"/>
      <c r="D654" s="128"/>
      <c r="E654" s="128"/>
      <c r="F654" s="129"/>
      <c r="G654" s="136"/>
      <c r="H654" s="136"/>
      <c r="I654" s="129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  <c r="Z654" s="129"/>
    </row>
    <row r="655" spans="1:26" ht="18.75">
      <c r="A655" s="129"/>
      <c r="B655" s="126"/>
      <c r="C655" s="127"/>
      <c r="D655" s="128"/>
      <c r="E655" s="128"/>
      <c r="F655" s="129"/>
      <c r="G655" s="138"/>
      <c r="H655" s="138"/>
      <c r="I655" s="129"/>
      <c r="J655" s="129"/>
      <c r="K655" s="129"/>
      <c r="L655" s="129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  <c r="Z655" s="129"/>
    </row>
    <row r="656" spans="1:26" ht="18.75">
      <c r="A656" s="129"/>
      <c r="B656" s="126"/>
      <c r="C656" s="127"/>
      <c r="D656" s="128"/>
      <c r="E656" s="128"/>
      <c r="F656" s="129"/>
      <c r="G656" s="136"/>
      <c r="H656" s="136"/>
      <c r="I656" s="129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  <c r="Z656" s="129"/>
    </row>
    <row r="657" spans="1:26" ht="18.75">
      <c r="A657" s="129"/>
      <c r="B657" s="126"/>
      <c r="C657" s="127"/>
      <c r="D657" s="128"/>
      <c r="E657" s="128"/>
      <c r="F657" s="129"/>
      <c r="G657" s="138"/>
      <c r="H657" s="138"/>
      <c r="I657" s="129"/>
      <c r="J657" s="129"/>
      <c r="K657" s="129"/>
      <c r="L657" s="129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  <c r="Z657" s="129"/>
    </row>
    <row r="658" spans="1:26" ht="18.75">
      <c r="A658" s="129"/>
      <c r="B658" s="126"/>
      <c r="C658" s="127"/>
      <c r="D658" s="128"/>
      <c r="E658" s="128"/>
      <c r="F658" s="129"/>
      <c r="G658" s="136"/>
      <c r="H658" s="136"/>
      <c r="I658" s="129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  <c r="Z658" s="129"/>
    </row>
    <row r="659" spans="1:26" ht="18.75">
      <c r="A659" s="129"/>
      <c r="B659" s="126"/>
      <c r="C659" s="127"/>
      <c r="D659" s="128"/>
      <c r="E659" s="128"/>
      <c r="F659" s="129"/>
      <c r="G659" s="138"/>
      <c r="H659" s="138"/>
      <c r="I659" s="129"/>
      <c r="J659" s="129"/>
      <c r="K659" s="129"/>
      <c r="L659" s="129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  <c r="Z659" s="129"/>
    </row>
    <row r="660" spans="1:26" ht="18.75">
      <c r="A660" s="129"/>
      <c r="B660" s="126"/>
      <c r="C660" s="127"/>
      <c r="D660" s="128"/>
      <c r="E660" s="128"/>
      <c r="F660" s="129"/>
      <c r="G660" s="136"/>
      <c r="H660" s="136"/>
      <c r="I660" s="129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  <c r="Z660" s="129"/>
    </row>
    <row r="661" spans="1:26" ht="18.75">
      <c r="A661" s="129"/>
      <c r="B661" s="126"/>
      <c r="C661" s="127"/>
      <c r="D661" s="128"/>
      <c r="E661" s="128"/>
      <c r="F661" s="129"/>
      <c r="G661" s="138"/>
      <c r="H661" s="138"/>
      <c r="I661" s="129"/>
      <c r="J661" s="129"/>
      <c r="K661" s="129"/>
      <c r="L661" s="129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  <c r="Z661" s="129"/>
    </row>
    <row r="662" spans="1:26" ht="18.75">
      <c r="A662" s="129"/>
      <c r="B662" s="126"/>
      <c r="C662" s="127"/>
      <c r="D662" s="128"/>
      <c r="E662" s="128"/>
      <c r="F662" s="129"/>
      <c r="G662" s="136"/>
      <c r="H662" s="136"/>
      <c r="I662" s="129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  <c r="Z662" s="129"/>
    </row>
    <row r="663" spans="1:26" ht="18.75">
      <c r="A663" s="129"/>
      <c r="B663" s="126"/>
      <c r="C663" s="127"/>
      <c r="D663" s="128"/>
      <c r="E663" s="128"/>
      <c r="F663" s="129"/>
      <c r="G663" s="138"/>
      <c r="H663" s="138"/>
      <c r="I663" s="129"/>
      <c r="J663" s="129"/>
      <c r="K663" s="129"/>
      <c r="L663" s="129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  <c r="Z663" s="129"/>
    </row>
    <row r="664" spans="1:26" ht="18.75">
      <c r="A664" s="129"/>
      <c r="B664" s="126"/>
      <c r="C664" s="127"/>
      <c r="D664" s="128"/>
      <c r="E664" s="128"/>
      <c r="F664" s="129"/>
      <c r="G664" s="136"/>
      <c r="H664" s="136"/>
      <c r="I664" s="129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  <c r="Z664" s="129"/>
    </row>
    <row r="665" spans="1:26" ht="18.75">
      <c r="A665" s="129"/>
      <c r="B665" s="126"/>
      <c r="C665" s="127"/>
      <c r="D665" s="128"/>
      <c r="E665" s="128"/>
      <c r="F665" s="129"/>
      <c r="G665" s="138"/>
      <c r="H665" s="138"/>
      <c r="I665" s="129"/>
      <c r="J665" s="129"/>
      <c r="K665" s="129"/>
      <c r="L665" s="129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  <c r="Z665" s="129"/>
    </row>
    <row r="666" spans="1:26" ht="18.75">
      <c r="A666" s="129"/>
      <c r="B666" s="126"/>
      <c r="C666" s="127"/>
      <c r="D666" s="128"/>
      <c r="E666" s="128"/>
      <c r="F666" s="129"/>
      <c r="G666" s="136"/>
      <c r="H666" s="136"/>
      <c r="I666" s="129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  <c r="Z666" s="129"/>
    </row>
    <row r="667" spans="1:26" ht="18.75">
      <c r="A667" s="129"/>
      <c r="B667" s="126"/>
      <c r="C667" s="127"/>
      <c r="D667" s="128"/>
      <c r="E667" s="128"/>
      <c r="F667" s="129"/>
      <c r="G667" s="138"/>
      <c r="H667" s="138"/>
      <c r="I667" s="129"/>
      <c r="J667" s="129"/>
      <c r="K667" s="129"/>
      <c r="L667" s="129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  <c r="Z667" s="129"/>
    </row>
    <row r="668" spans="1:26" ht="18.75">
      <c r="A668" s="129"/>
      <c r="B668" s="126"/>
      <c r="C668" s="127"/>
      <c r="D668" s="128"/>
      <c r="E668" s="128"/>
      <c r="F668" s="129"/>
      <c r="G668" s="136"/>
      <c r="H668" s="136"/>
      <c r="I668" s="129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  <c r="Z668" s="129"/>
    </row>
    <row r="669" spans="1:26" ht="18.75">
      <c r="A669" s="129"/>
      <c r="B669" s="126"/>
      <c r="C669" s="127"/>
      <c r="D669" s="128"/>
      <c r="E669" s="128"/>
      <c r="F669" s="129"/>
      <c r="G669" s="138"/>
      <c r="H669" s="138"/>
      <c r="I669" s="129"/>
      <c r="J669" s="129"/>
      <c r="K669" s="129"/>
      <c r="L669" s="129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  <c r="Z669" s="129"/>
    </row>
    <row r="670" spans="1:26" ht="18.75">
      <c r="A670" s="129"/>
      <c r="B670" s="126"/>
      <c r="C670" s="127"/>
      <c r="D670" s="128"/>
      <c r="E670" s="128"/>
      <c r="F670" s="129"/>
      <c r="G670" s="136"/>
      <c r="H670" s="136"/>
      <c r="I670" s="129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  <c r="Z670" s="129"/>
    </row>
    <row r="671" spans="1:26" ht="18.75">
      <c r="A671" s="129"/>
      <c r="B671" s="126"/>
      <c r="C671" s="127"/>
      <c r="D671" s="128"/>
      <c r="E671" s="128"/>
      <c r="F671" s="129"/>
      <c r="G671" s="138"/>
      <c r="H671" s="138"/>
      <c r="I671" s="129"/>
      <c r="J671" s="129"/>
      <c r="K671" s="129"/>
      <c r="L671" s="129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  <c r="Z671" s="129"/>
    </row>
    <row r="672" spans="1:26" ht="18.75">
      <c r="A672" s="129"/>
      <c r="B672" s="126"/>
      <c r="C672" s="127"/>
      <c r="D672" s="128"/>
      <c r="E672" s="128"/>
      <c r="F672" s="129"/>
      <c r="G672" s="136"/>
      <c r="H672" s="136"/>
      <c r="I672" s="129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  <c r="Z672" s="129"/>
    </row>
    <row r="673" spans="1:26" ht="18.75">
      <c r="A673" s="129"/>
      <c r="B673" s="126"/>
      <c r="C673" s="127"/>
      <c r="D673" s="128"/>
      <c r="E673" s="128"/>
      <c r="F673" s="129"/>
      <c r="G673" s="138"/>
      <c r="H673" s="138"/>
      <c r="I673" s="129"/>
      <c r="J673" s="129"/>
      <c r="K673" s="129"/>
      <c r="L673" s="129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  <c r="Z673" s="129"/>
    </row>
    <row r="674" spans="1:26" ht="18.75">
      <c r="A674" s="129"/>
      <c r="B674" s="126"/>
      <c r="C674" s="127"/>
      <c r="D674" s="128"/>
      <c r="E674" s="128"/>
      <c r="F674" s="129"/>
      <c r="G674" s="136"/>
      <c r="H674" s="136"/>
      <c r="I674" s="129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  <c r="Z674" s="129"/>
    </row>
    <row r="675" spans="1:26" ht="18.75">
      <c r="A675" s="129"/>
      <c r="B675" s="126"/>
      <c r="C675" s="127"/>
      <c r="D675" s="128"/>
      <c r="E675" s="128"/>
      <c r="F675" s="129"/>
      <c r="G675" s="138"/>
      <c r="H675" s="138"/>
      <c r="I675" s="129"/>
      <c r="J675" s="129"/>
      <c r="K675" s="129"/>
      <c r="L675" s="129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  <c r="Z675" s="129"/>
    </row>
    <row r="676" spans="1:26" ht="18.75">
      <c r="A676" s="129"/>
      <c r="B676" s="126"/>
      <c r="C676" s="127"/>
      <c r="D676" s="128"/>
      <c r="E676" s="128"/>
      <c r="F676" s="129"/>
      <c r="G676" s="136"/>
      <c r="H676" s="136"/>
      <c r="I676" s="129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  <c r="Z676" s="129"/>
    </row>
    <row r="677" spans="1:26" ht="18.75">
      <c r="A677" s="129"/>
      <c r="B677" s="126"/>
      <c r="C677" s="127"/>
      <c r="D677" s="128"/>
      <c r="E677" s="128"/>
      <c r="F677" s="129"/>
      <c r="G677" s="138"/>
      <c r="H677" s="138"/>
      <c r="I677" s="129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</row>
    <row r="678" spans="1:26" ht="18.75">
      <c r="A678" s="129"/>
      <c r="B678" s="126"/>
      <c r="C678" s="127"/>
      <c r="D678" s="128"/>
      <c r="E678" s="128"/>
      <c r="F678" s="129"/>
      <c r="G678" s="136"/>
      <c r="H678" s="136"/>
      <c r="I678" s="129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  <c r="Z678" s="129"/>
    </row>
    <row r="679" spans="1:26" ht="18.75">
      <c r="A679" s="129"/>
      <c r="B679" s="126"/>
      <c r="C679" s="127"/>
      <c r="D679" s="128"/>
      <c r="E679" s="128"/>
      <c r="F679" s="129"/>
      <c r="G679" s="138"/>
      <c r="H679" s="138"/>
      <c r="I679" s="129"/>
      <c r="J679" s="129"/>
      <c r="K679" s="129"/>
      <c r="L679" s="129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  <c r="Z679" s="129"/>
    </row>
    <row r="680" spans="1:26" ht="18.75">
      <c r="A680" s="129"/>
      <c r="B680" s="126"/>
      <c r="C680" s="127"/>
      <c r="D680" s="128"/>
      <c r="E680" s="128"/>
      <c r="F680" s="129"/>
      <c r="G680" s="136"/>
      <c r="H680" s="136"/>
      <c r="I680" s="129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  <c r="Z680" s="129"/>
    </row>
    <row r="681" spans="1:26" ht="18.75">
      <c r="A681" s="129"/>
      <c r="B681" s="126"/>
      <c r="C681" s="127"/>
      <c r="D681" s="128"/>
      <c r="E681" s="128"/>
      <c r="F681" s="129"/>
      <c r="G681" s="138"/>
      <c r="H681" s="138"/>
      <c r="I681" s="129"/>
      <c r="J681" s="129"/>
      <c r="K681" s="129"/>
      <c r="L681" s="129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  <c r="Z681" s="129"/>
    </row>
    <row r="682" spans="1:26" ht="18.75">
      <c r="A682" s="129"/>
      <c r="B682" s="126"/>
      <c r="C682" s="127"/>
      <c r="D682" s="128"/>
      <c r="E682" s="128"/>
      <c r="F682" s="129"/>
      <c r="G682" s="136"/>
      <c r="H682" s="136"/>
      <c r="I682" s="129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  <c r="Z682" s="129"/>
    </row>
    <row r="683" spans="1:26" ht="18.75">
      <c r="A683" s="129"/>
      <c r="B683" s="126"/>
      <c r="C683" s="127"/>
      <c r="D683" s="128"/>
      <c r="E683" s="128"/>
      <c r="F683" s="129"/>
      <c r="G683" s="138"/>
      <c r="H683" s="138"/>
      <c r="I683" s="129"/>
      <c r="J683" s="129"/>
      <c r="K683" s="129"/>
      <c r="L683" s="129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  <c r="Z683" s="129"/>
    </row>
    <row r="684" spans="1:26" ht="18.75">
      <c r="A684" s="129"/>
      <c r="B684" s="126"/>
      <c r="C684" s="127"/>
      <c r="D684" s="128"/>
      <c r="E684" s="128"/>
      <c r="F684" s="129"/>
      <c r="G684" s="136"/>
      <c r="H684" s="136"/>
      <c r="I684" s="129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  <c r="Z684" s="129"/>
    </row>
    <row r="685" spans="1:26" ht="18.75">
      <c r="A685" s="129"/>
      <c r="B685" s="126"/>
      <c r="C685" s="127"/>
      <c r="D685" s="128"/>
      <c r="E685" s="128"/>
      <c r="F685" s="129"/>
      <c r="G685" s="138"/>
      <c r="H685" s="138"/>
      <c r="I685" s="129"/>
      <c r="J685" s="129"/>
      <c r="K685" s="129"/>
      <c r="L685" s="129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  <c r="Z685" s="129"/>
    </row>
    <row r="686" spans="1:26" ht="18.75">
      <c r="A686" s="129"/>
      <c r="B686" s="126"/>
      <c r="C686" s="127"/>
      <c r="D686" s="128"/>
      <c r="E686" s="128"/>
      <c r="F686" s="129"/>
      <c r="G686" s="136"/>
      <c r="H686" s="136"/>
      <c r="I686" s="129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  <c r="Z686" s="129"/>
    </row>
    <row r="687" spans="1:26" ht="18.75">
      <c r="A687" s="129"/>
      <c r="B687" s="126"/>
      <c r="C687" s="127"/>
      <c r="D687" s="128"/>
      <c r="E687" s="128"/>
      <c r="F687" s="129"/>
      <c r="G687" s="138"/>
      <c r="H687" s="138"/>
      <c r="I687" s="129"/>
      <c r="J687" s="129"/>
      <c r="K687" s="129"/>
      <c r="L687" s="129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  <c r="Z687" s="129"/>
    </row>
    <row r="688" spans="1:26" ht="18.75">
      <c r="A688" s="129"/>
      <c r="B688" s="126"/>
      <c r="C688" s="127"/>
      <c r="D688" s="128"/>
      <c r="E688" s="128"/>
      <c r="F688" s="129"/>
      <c r="G688" s="136"/>
      <c r="H688" s="136"/>
      <c r="I688" s="129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  <c r="Z688" s="129"/>
    </row>
    <row r="689" spans="1:26" ht="18.75">
      <c r="A689" s="129"/>
      <c r="B689" s="126"/>
      <c r="C689" s="127"/>
      <c r="D689" s="128"/>
      <c r="E689" s="128"/>
      <c r="F689" s="129"/>
      <c r="G689" s="138"/>
      <c r="H689" s="138"/>
      <c r="I689" s="129"/>
      <c r="J689" s="129"/>
      <c r="K689" s="129"/>
      <c r="L689" s="129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  <c r="Z689" s="129"/>
    </row>
    <row r="690" spans="1:26" ht="18.75">
      <c r="A690" s="129"/>
      <c r="B690" s="126"/>
      <c r="C690" s="127"/>
      <c r="D690" s="128"/>
      <c r="E690" s="128"/>
      <c r="F690" s="129"/>
      <c r="G690" s="136"/>
      <c r="H690" s="136"/>
      <c r="I690" s="129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  <c r="Z690" s="129"/>
    </row>
    <row r="691" spans="1:26" ht="18.75">
      <c r="A691" s="129"/>
      <c r="B691" s="126"/>
      <c r="C691" s="127"/>
      <c r="D691" s="128"/>
      <c r="E691" s="128"/>
      <c r="F691" s="129"/>
      <c r="G691" s="138"/>
      <c r="H691" s="138"/>
      <c r="I691" s="129"/>
      <c r="J691" s="129"/>
      <c r="K691" s="129"/>
      <c r="L691" s="129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  <c r="Z691" s="129"/>
    </row>
    <row r="692" spans="1:26" ht="18.75">
      <c r="A692" s="129"/>
      <c r="B692" s="126"/>
      <c r="C692" s="127"/>
      <c r="D692" s="128"/>
      <c r="E692" s="128"/>
      <c r="F692" s="129"/>
      <c r="G692" s="136"/>
      <c r="H692" s="136"/>
      <c r="I692" s="129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  <c r="Z692" s="129"/>
    </row>
    <row r="693" spans="1:26" ht="18.75">
      <c r="A693" s="129"/>
      <c r="B693" s="126"/>
      <c r="C693" s="127"/>
      <c r="D693" s="128"/>
      <c r="E693" s="128"/>
      <c r="F693" s="129"/>
      <c r="G693" s="138"/>
      <c r="H693" s="138"/>
      <c r="I693" s="129"/>
      <c r="J693" s="129"/>
      <c r="K693" s="129"/>
      <c r="L693" s="129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  <c r="Z693" s="129"/>
    </row>
    <row r="694" spans="1:26" ht="18.75">
      <c r="A694" s="129"/>
      <c r="B694" s="126"/>
      <c r="C694" s="127"/>
      <c r="D694" s="128"/>
      <c r="E694" s="128"/>
      <c r="F694" s="129"/>
      <c r="G694" s="136"/>
      <c r="H694" s="136"/>
      <c r="I694" s="129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  <c r="Z694" s="129"/>
    </row>
    <row r="695" spans="1:26" ht="18.75">
      <c r="A695" s="129"/>
      <c r="B695" s="126"/>
      <c r="C695" s="127"/>
      <c r="D695" s="128"/>
      <c r="E695" s="128"/>
      <c r="F695" s="129"/>
      <c r="G695" s="138"/>
      <c r="H695" s="138"/>
      <c r="I695" s="129"/>
      <c r="J695" s="129"/>
      <c r="K695" s="129"/>
      <c r="L695" s="129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  <c r="Z695" s="129"/>
    </row>
    <row r="696" spans="1:26" ht="18.75">
      <c r="A696" s="129"/>
      <c r="B696" s="126"/>
      <c r="C696" s="127"/>
      <c r="D696" s="128"/>
      <c r="E696" s="128"/>
      <c r="F696" s="129"/>
      <c r="G696" s="136"/>
      <c r="H696" s="136"/>
      <c r="I696" s="129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  <c r="Z696" s="129"/>
    </row>
    <row r="697" spans="1:26" ht="18.75">
      <c r="A697" s="129"/>
      <c r="B697" s="126"/>
      <c r="C697" s="127"/>
      <c r="D697" s="128"/>
      <c r="E697" s="128"/>
      <c r="F697" s="129"/>
      <c r="G697" s="138"/>
      <c r="H697" s="138"/>
      <c r="I697" s="129"/>
      <c r="J697" s="129"/>
      <c r="K697" s="129"/>
      <c r="L697" s="129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  <c r="Z697" s="129"/>
    </row>
    <row r="698" spans="1:26" ht="18.75">
      <c r="A698" s="129"/>
      <c r="B698" s="126"/>
      <c r="C698" s="127"/>
      <c r="D698" s="128"/>
      <c r="E698" s="128"/>
      <c r="F698" s="129"/>
      <c r="G698" s="136"/>
      <c r="H698" s="136"/>
      <c r="I698" s="129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  <c r="Z698" s="129"/>
    </row>
    <row r="699" spans="1:26" ht="18.75">
      <c r="A699" s="129"/>
      <c r="B699" s="126"/>
      <c r="C699" s="127"/>
      <c r="D699" s="128"/>
      <c r="E699" s="128"/>
      <c r="F699" s="129"/>
      <c r="G699" s="138"/>
      <c r="H699" s="138"/>
      <c r="I699" s="129"/>
      <c r="J699" s="129"/>
      <c r="K699" s="129"/>
      <c r="L699" s="129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</row>
    <row r="700" spans="1:26" ht="18.75">
      <c r="A700" s="129"/>
      <c r="B700" s="126"/>
      <c r="C700" s="127"/>
      <c r="D700" s="128"/>
      <c r="E700" s="128"/>
      <c r="F700" s="129"/>
      <c r="G700" s="136"/>
      <c r="H700" s="136"/>
      <c r="I700" s="129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</row>
    <row r="701" spans="1:26" ht="18.75">
      <c r="A701" s="129"/>
      <c r="B701" s="126"/>
      <c r="C701" s="127"/>
      <c r="D701" s="128"/>
      <c r="E701" s="128"/>
      <c r="F701" s="129"/>
      <c r="G701" s="138"/>
      <c r="H701" s="138"/>
      <c r="I701" s="129"/>
      <c r="J701" s="129"/>
      <c r="K701" s="129"/>
      <c r="L701" s="129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</row>
    <row r="702" spans="1:26" ht="18.75">
      <c r="A702" s="129"/>
      <c r="B702" s="126"/>
      <c r="C702" s="127"/>
      <c r="D702" s="128"/>
      <c r="E702" s="128"/>
      <c r="F702" s="129"/>
      <c r="G702" s="136"/>
      <c r="H702" s="136"/>
      <c r="I702" s="129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</row>
    <row r="703" spans="1:26" ht="18.75">
      <c r="A703" s="129"/>
      <c r="B703" s="126"/>
      <c r="C703" s="127"/>
      <c r="D703" s="128"/>
      <c r="E703" s="128"/>
      <c r="F703" s="129"/>
      <c r="G703" s="138"/>
      <c r="H703" s="138"/>
      <c r="I703" s="129"/>
      <c r="J703" s="129"/>
      <c r="K703" s="129"/>
      <c r="L703" s="129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</row>
    <row r="704" spans="1:26" ht="18.75">
      <c r="A704" s="129"/>
      <c r="B704" s="126"/>
      <c r="C704" s="127"/>
      <c r="D704" s="128"/>
      <c r="E704" s="128"/>
      <c r="F704" s="129"/>
      <c r="G704" s="136"/>
      <c r="H704" s="136"/>
      <c r="I704" s="129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</row>
    <row r="705" spans="1:26" ht="18.75">
      <c r="A705" s="129"/>
      <c r="B705" s="126"/>
      <c r="C705" s="127"/>
      <c r="D705" s="128"/>
      <c r="E705" s="128"/>
      <c r="F705" s="129"/>
      <c r="G705" s="138"/>
      <c r="H705" s="138"/>
      <c r="I705" s="129"/>
      <c r="J705" s="129"/>
      <c r="K705" s="129"/>
      <c r="L705" s="129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</row>
    <row r="706" spans="1:26" ht="18.75">
      <c r="A706" s="129"/>
      <c r="B706" s="126"/>
      <c r="C706" s="127"/>
      <c r="D706" s="128"/>
      <c r="E706" s="128"/>
      <c r="F706" s="129"/>
      <c r="G706" s="136"/>
      <c r="H706" s="136"/>
      <c r="I706" s="129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</row>
    <row r="707" spans="1:26" ht="18.75">
      <c r="A707" s="129"/>
      <c r="B707" s="126"/>
      <c r="C707" s="127"/>
      <c r="D707" s="128"/>
      <c r="E707" s="128"/>
      <c r="F707" s="129"/>
      <c r="G707" s="138"/>
      <c r="H707" s="138"/>
      <c r="I707" s="129"/>
      <c r="J707" s="129"/>
      <c r="K707" s="129"/>
      <c r="L707" s="129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</row>
    <row r="708" spans="1:26" ht="18.75">
      <c r="A708" s="129"/>
      <c r="B708" s="126"/>
      <c r="C708" s="127"/>
      <c r="D708" s="128"/>
      <c r="E708" s="128"/>
      <c r="F708" s="129"/>
      <c r="G708" s="136"/>
      <c r="H708" s="136"/>
      <c r="I708" s="129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</row>
    <row r="709" spans="1:26" ht="18.75">
      <c r="A709" s="129"/>
      <c r="B709" s="126"/>
      <c r="C709" s="127"/>
      <c r="D709" s="128"/>
      <c r="E709" s="128"/>
      <c r="F709" s="129"/>
      <c r="G709" s="138"/>
      <c r="H709" s="138"/>
      <c r="I709" s="129"/>
      <c r="J709" s="129"/>
      <c r="K709" s="129"/>
      <c r="L709" s="129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</row>
    <row r="710" spans="1:26" ht="18.75">
      <c r="A710" s="129"/>
      <c r="B710" s="126"/>
      <c r="C710" s="127"/>
      <c r="D710" s="128"/>
      <c r="E710" s="128"/>
      <c r="F710" s="129"/>
      <c r="G710" s="136"/>
      <c r="H710" s="136"/>
      <c r="I710" s="129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</row>
    <row r="711" spans="1:26" ht="18.75">
      <c r="A711" s="129"/>
      <c r="B711" s="126"/>
      <c r="C711" s="127"/>
      <c r="D711" s="128"/>
      <c r="E711" s="128"/>
      <c r="F711" s="129"/>
      <c r="G711" s="138"/>
      <c r="H711" s="138"/>
      <c r="I711" s="129"/>
      <c r="J711" s="129"/>
      <c r="K711" s="129"/>
      <c r="L711" s="129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</row>
    <row r="712" spans="1:26" ht="18.75">
      <c r="A712" s="129"/>
      <c r="B712" s="126"/>
      <c r="C712" s="127"/>
      <c r="D712" s="128"/>
      <c r="E712" s="128"/>
      <c r="F712" s="129"/>
      <c r="G712" s="136"/>
      <c r="H712" s="136"/>
      <c r="I712" s="129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</row>
    <row r="713" spans="1:26" ht="18.75">
      <c r="A713" s="129"/>
      <c r="B713" s="126"/>
      <c r="C713" s="127"/>
      <c r="D713" s="128"/>
      <c r="E713" s="128"/>
      <c r="F713" s="129"/>
      <c r="G713" s="138"/>
      <c r="H713" s="138"/>
      <c r="I713" s="129"/>
      <c r="J713" s="129"/>
      <c r="K713" s="129"/>
      <c r="L713" s="129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</row>
    <row r="714" spans="1:26" ht="18.75">
      <c r="A714" s="129"/>
      <c r="B714" s="126"/>
      <c r="C714" s="127"/>
      <c r="D714" s="128"/>
      <c r="E714" s="128"/>
      <c r="F714" s="129"/>
      <c r="G714" s="136"/>
      <c r="H714" s="136"/>
      <c r="I714" s="129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</row>
    <row r="715" spans="1:26" ht="18.75">
      <c r="A715" s="129"/>
      <c r="B715" s="126"/>
      <c r="C715" s="127"/>
      <c r="D715" s="128"/>
      <c r="E715" s="128"/>
      <c r="F715" s="129"/>
      <c r="G715" s="138"/>
      <c r="H715" s="138"/>
      <c r="I715" s="129"/>
      <c r="J715" s="129"/>
      <c r="K715" s="129"/>
      <c r="L715" s="129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</row>
    <row r="716" spans="1:26" ht="18.75">
      <c r="A716" s="129"/>
      <c r="B716" s="126"/>
      <c r="C716" s="127"/>
      <c r="D716" s="128"/>
      <c r="E716" s="128"/>
      <c r="F716" s="129"/>
      <c r="G716" s="136"/>
      <c r="H716" s="136"/>
      <c r="I716" s="129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</row>
    <row r="717" spans="1:26" ht="18.75">
      <c r="A717" s="129"/>
      <c r="B717" s="126"/>
      <c r="C717" s="127"/>
      <c r="D717" s="128"/>
      <c r="E717" s="128"/>
      <c r="F717" s="129"/>
      <c r="G717" s="138"/>
      <c r="H717" s="138"/>
      <c r="I717" s="129"/>
      <c r="J717" s="129"/>
      <c r="K717" s="129"/>
      <c r="L717" s="129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</row>
    <row r="718" spans="1:26" ht="18.75">
      <c r="A718" s="129"/>
      <c r="B718" s="126"/>
      <c r="C718" s="127"/>
      <c r="D718" s="128"/>
      <c r="E718" s="128"/>
      <c r="F718" s="129"/>
      <c r="G718" s="136"/>
      <c r="H718" s="136"/>
      <c r="I718" s="129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</row>
    <row r="719" spans="1:26" ht="18.75">
      <c r="A719" s="129"/>
      <c r="B719" s="126"/>
      <c r="C719" s="127"/>
      <c r="D719" s="128"/>
      <c r="E719" s="128"/>
      <c r="F719" s="129"/>
      <c r="G719" s="138"/>
      <c r="H719" s="138"/>
      <c r="I719" s="129"/>
      <c r="J719" s="129"/>
      <c r="K719" s="129"/>
      <c r="L719" s="129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</row>
    <row r="720" spans="1:26" ht="18.75">
      <c r="A720" s="129"/>
      <c r="B720" s="126"/>
      <c r="C720" s="127"/>
      <c r="D720" s="128"/>
      <c r="E720" s="128"/>
      <c r="F720" s="129"/>
      <c r="G720" s="136"/>
      <c r="H720" s="136"/>
      <c r="I720" s="129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</row>
    <row r="721" spans="1:26" ht="18.75">
      <c r="A721" s="129"/>
      <c r="B721" s="126"/>
      <c r="C721" s="127"/>
      <c r="D721" s="128"/>
      <c r="E721" s="128"/>
      <c r="F721" s="129"/>
      <c r="G721" s="138"/>
      <c r="H721" s="138"/>
      <c r="I721" s="129"/>
      <c r="J721" s="129"/>
      <c r="K721" s="129"/>
      <c r="L721" s="129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</row>
    <row r="722" spans="1:26" ht="18.75">
      <c r="A722" s="129"/>
      <c r="B722" s="126"/>
      <c r="C722" s="127"/>
      <c r="D722" s="128"/>
      <c r="E722" s="128"/>
      <c r="F722" s="129"/>
      <c r="G722" s="136"/>
      <c r="H722" s="136"/>
      <c r="I722" s="129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</row>
    <row r="723" spans="1:26" ht="18.75">
      <c r="A723" s="129"/>
      <c r="B723" s="126"/>
      <c r="C723" s="127"/>
      <c r="D723" s="128"/>
      <c r="E723" s="128"/>
      <c r="F723" s="129"/>
      <c r="G723" s="138"/>
      <c r="H723" s="138"/>
      <c r="I723" s="129"/>
      <c r="J723" s="129"/>
      <c r="K723" s="129"/>
      <c r="L723" s="129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</row>
    <row r="724" spans="1:26" ht="18.75">
      <c r="A724" s="129"/>
      <c r="B724" s="126"/>
      <c r="C724" s="127"/>
      <c r="D724" s="128"/>
      <c r="E724" s="128"/>
      <c r="F724" s="129"/>
      <c r="G724" s="136"/>
      <c r="H724" s="136"/>
      <c r="I724" s="129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</row>
    <row r="725" spans="1:26" ht="18.75">
      <c r="A725" s="129"/>
      <c r="B725" s="126"/>
      <c r="C725" s="127"/>
      <c r="D725" s="128"/>
      <c r="E725" s="128"/>
      <c r="F725" s="129"/>
      <c r="G725" s="138"/>
      <c r="H725" s="138"/>
      <c r="I725" s="129"/>
      <c r="J725" s="129"/>
      <c r="K725" s="129"/>
      <c r="L725" s="129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</row>
    <row r="726" spans="1:26" ht="18.75">
      <c r="A726" s="129"/>
      <c r="B726" s="126"/>
      <c r="C726" s="127"/>
      <c r="D726" s="128"/>
      <c r="E726" s="128"/>
      <c r="F726" s="129"/>
      <c r="G726" s="136"/>
      <c r="H726" s="136"/>
      <c r="I726" s="129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</row>
    <row r="727" spans="1:26" ht="18.75">
      <c r="A727" s="129"/>
      <c r="B727" s="126"/>
      <c r="C727" s="127"/>
      <c r="D727" s="128"/>
      <c r="E727" s="128"/>
      <c r="F727" s="129"/>
      <c r="G727" s="138"/>
      <c r="H727" s="138"/>
      <c r="I727" s="129"/>
      <c r="J727" s="129"/>
      <c r="K727" s="129"/>
      <c r="L727" s="129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  <c r="Z727" s="129"/>
    </row>
    <row r="728" spans="1:26" ht="18.75">
      <c r="A728" s="129"/>
      <c r="B728" s="126"/>
      <c r="C728" s="127"/>
      <c r="D728" s="128"/>
      <c r="E728" s="128"/>
      <c r="F728" s="129"/>
      <c r="G728" s="136"/>
      <c r="H728" s="136"/>
      <c r="I728" s="129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  <c r="Z728" s="129"/>
    </row>
    <row r="729" spans="1:26" ht="18.75">
      <c r="A729" s="129"/>
      <c r="B729" s="126"/>
      <c r="C729" s="127"/>
      <c r="D729" s="128"/>
      <c r="E729" s="128"/>
      <c r="F729" s="129"/>
      <c r="G729" s="138"/>
      <c r="H729" s="138"/>
      <c r="I729" s="129"/>
      <c r="J729" s="129"/>
      <c r="K729" s="129"/>
      <c r="L729" s="129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  <c r="Z729" s="129"/>
    </row>
    <row r="730" spans="1:26" ht="18.75">
      <c r="A730" s="129"/>
      <c r="B730" s="126"/>
      <c r="C730" s="127"/>
      <c r="D730" s="128"/>
      <c r="E730" s="128"/>
      <c r="F730" s="129"/>
      <c r="G730" s="136"/>
      <c r="H730" s="136"/>
      <c r="I730" s="129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  <c r="Z730" s="129"/>
    </row>
    <row r="731" spans="1:26" ht="18.75">
      <c r="A731" s="129"/>
      <c r="B731" s="126"/>
      <c r="C731" s="127"/>
      <c r="D731" s="128"/>
      <c r="E731" s="128"/>
      <c r="F731" s="129"/>
      <c r="G731" s="138"/>
      <c r="H731" s="138"/>
      <c r="I731" s="129"/>
      <c r="J731" s="129"/>
      <c r="K731" s="129"/>
      <c r="L731" s="129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  <c r="Z731" s="129"/>
    </row>
    <row r="732" spans="1:26" ht="18.75">
      <c r="A732" s="129"/>
      <c r="B732" s="126"/>
      <c r="C732" s="127"/>
      <c r="D732" s="128"/>
      <c r="E732" s="128"/>
      <c r="F732" s="129"/>
      <c r="G732" s="136"/>
      <c r="H732" s="136"/>
      <c r="I732" s="129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  <c r="Z732" s="129"/>
    </row>
    <row r="733" spans="1:26" ht="18.75">
      <c r="A733" s="129"/>
      <c r="B733" s="126"/>
      <c r="C733" s="127"/>
      <c r="D733" s="128"/>
      <c r="E733" s="128"/>
      <c r="F733" s="129"/>
      <c r="G733" s="138"/>
      <c r="H733" s="138"/>
      <c r="I733" s="129"/>
      <c r="J733" s="129"/>
      <c r="K733" s="129"/>
      <c r="L733" s="129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  <c r="Z733" s="129"/>
    </row>
    <row r="734" spans="1:26" ht="18.75">
      <c r="A734" s="129"/>
      <c r="B734" s="126"/>
      <c r="C734" s="127"/>
      <c r="D734" s="128"/>
      <c r="E734" s="128"/>
      <c r="F734" s="129"/>
      <c r="G734" s="136"/>
      <c r="H734" s="136"/>
      <c r="I734" s="129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  <c r="Z734" s="129"/>
    </row>
    <row r="735" spans="1:26" ht="18.75">
      <c r="A735" s="129"/>
      <c r="B735" s="126"/>
      <c r="C735" s="127"/>
      <c r="D735" s="128"/>
      <c r="E735" s="128"/>
      <c r="F735" s="129"/>
      <c r="G735" s="138"/>
      <c r="H735" s="138"/>
      <c r="I735" s="129"/>
      <c r="J735" s="129"/>
      <c r="K735" s="129"/>
      <c r="L735" s="129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  <c r="Z735" s="129"/>
    </row>
    <row r="736" spans="1:26" ht="18.75">
      <c r="A736" s="129"/>
      <c r="B736" s="126"/>
      <c r="C736" s="127"/>
      <c r="D736" s="128"/>
      <c r="E736" s="128"/>
      <c r="F736" s="129"/>
      <c r="G736" s="136"/>
      <c r="H736" s="136"/>
      <c r="I736" s="129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  <c r="Z736" s="129"/>
    </row>
    <row r="737" spans="1:26" ht="18.75">
      <c r="A737" s="129"/>
      <c r="B737" s="126"/>
      <c r="C737" s="127"/>
      <c r="D737" s="128"/>
      <c r="E737" s="128"/>
      <c r="F737" s="129"/>
      <c r="G737" s="138"/>
      <c r="H737" s="138"/>
      <c r="I737" s="129"/>
      <c r="J737" s="129"/>
      <c r="K737" s="129"/>
      <c r="L737" s="129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  <c r="Z737" s="129"/>
    </row>
    <row r="738" spans="1:26" ht="18.75">
      <c r="A738" s="129"/>
      <c r="B738" s="126"/>
      <c r="C738" s="127"/>
      <c r="D738" s="128"/>
      <c r="E738" s="128"/>
      <c r="F738" s="129"/>
      <c r="G738" s="136"/>
      <c r="H738" s="136"/>
      <c r="I738" s="129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  <c r="Z738" s="129"/>
    </row>
    <row r="739" spans="1:26" ht="18.75">
      <c r="A739" s="129"/>
      <c r="B739" s="126"/>
      <c r="C739" s="127"/>
      <c r="D739" s="128"/>
      <c r="E739" s="128"/>
      <c r="F739" s="129"/>
      <c r="G739" s="138"/>
      <c r="H739" s="138"/>
      <c r="I739" s="129"/>
      <c r="J739" s="129"/>
      <c r="K739" s="129"/>
      <c r="L739" s="129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  <c r="Z739" s="129"/>
    </row>
    <row r="740" spans="1:26" ht="18.75">
      <c r="A740" s="129"/>
      <c r="B740" s="126"/>
      <c r="C740" s="127"/>
      <c r="D740" s="128"/>
      <c r="E740" s="128"/>
      <c r="F740" s="129"/>
      <c r="G740" s="136"/>
      <c r="H740" s="136"/>
      <c r="I740" s="129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  <c r="Z740" s="129"/>
    </row>
    <row r="741" spans="1:26" ht="18.75">
      <c r="A741" s="129"/>
      <c r="B741" s="126"/>
      <c r="C741" s="127"/>
      <c r="D741" s="128"/>
      <c r="E741" s="128"/>
      <c r="F741" s="129"/>
      <c r="G741" s="138"/>
      <c r="H741" s="138"/>
      <c r="I741" s="129"/>
      <c r="J741" s="129"/>
      <c r="K741" s="129"/>
      <c r="L741" s="129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  <c r="Z741" s="129"/>
    </row>
    <row r="742" spans="1:26" ht="18.75">
      <c r="A742" s="129"/>
      <c r="B742" s="126"/>
      <c r="C742" s="127"/>
      <c r="D742" s="128"/>
      <c r="E742" s="128"/>
      <c r="F742" s="129"/>
      <c r="G742" s="136"/>
      <c r="H742" s="136"/>
      <c r="I742" s="129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  <c r="Z742" s="129"/>
    </row>
    <row r="743" spans="1:26" ht="18.75">
      <c r="A743" s="129"/>
      <c r="B743" s="126"/>
      <c r="C743" s="127"/>
      <c r="D743" s="128"/>
      <c r="E743" s="128"/>
      <c r="F743" s="129"/>
      <c r="G743" s="138"/>
      <c r="H743" s="138"/>
      <c r="I743" s="129"/>
      <c r="J743" s="129"/>
      <c r="K743" s="129"/>
      <c r="L743" s="129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  <c r="Z743" s="129"/>
    </row>
    <row r="744" spans="1:26" ht="18.75">
      <c r="A744" s="129"/>
      <c r="B744" s="126"/>
      <c r="C744" s="127"/>
      <c r="D744" s="128"/>
      <c r="E744" s="128"/>
      <c r="F744" s="129"/>
      <c r="G744" s="136"/>
      <c r="H744" s="136"/>
      <c r="I744" s="129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  <c r="Z744" s="129"/>
    </row>
    <row r="745" spans="1:26" ht="18.75">
      <c r="A745" s="129"/>
      <c r="B745" s="126"/>
      <c r="C745" s="127"/>
      <c r="D745" s="128"/>
      <c r="E745" s="128"/>
      <c r="F745" s="129"/>
      <c r="G745" s="138"/>
      <c r="H745" s="138"/>
      <c r="I745" s="129"/>
      <c r="J745" s="129"/>
      <c r="K745" s="129"/>
      <c r="L745" s="129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</row>
    <row r="746" spans="1:26" ht="18.75">
      <c r="A746" s="129"/>
      <c r="B746" s="126"/>
      <c r="C746" s="127"/>
      <c r="D746" s="128"/>
      <c r="E746" s="128"/>
      <c r="F746" s="129"/>
      <c r="G746" s="136"/>
      <c r="H746" s="136"/>
      <c r="I746" s="129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</row>
    <row r="747" spans="1:26" ht="18.75">
      <c r="A747" s="129"/>
      <c r="B747" s="126"/>
      <c r="C747" s="127"/>
      <c r="D747" s="128"/>
      <c r="E747" s="128"/>
      <c r="F747" s="129"/>
      <c r="G747" s="138"/>
      <c r="H747" s="138"/>
      <c r="I747" s="129"/>
      <c r="J747" s="129"/>
      <c r="K747" s="129"/>
      <c r="L747" s="129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</row>
    <row r="748" spans="1:26" ht="18.75">
      <c r="A748" s="129"/>
      <c r="B748" s="126"/>
      <c r="C748" s="127"/>
      <c r="D748" s="128"/>
      <c r="E748" s="128"/>
      <c r="F748" s="129"/>
      <c r="G748" s="136"/>
      <c r="H748" s="136"/>
      <c r="I748" s="129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  <c r="Z748" s="129"/>
    </row>
    <row r="749" spans="1:26" ht="18.75">
      <c r="A749" s="129"/>
      <c r="B749" s="126"/>
      <c r="C749" s="127"/>
      <c r="D749" s="128"/>
      <c r="E749" s="128"/>
      <c r="F749" s="129"/>
      <c r="G749" s="138"/>
      <c r="H749" s="138"/>
      <c r="I749" s="129"/>
      <c r="J749" s="129"/>
      <c r="K749" s="129"/>
      <c r="L749" s="129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  <c r="Z749" s="129"/>
    </row>
    <row r="750" spans="1:26" ht="18.75">
      <c r="A750" s="129"/>
      <c r="B750" s="126"/>
      <c r="C750" s="127"/>
      <c r="D750" s="128"/>
      <c r="E750" s="128"/>
      <c r="F750" s="129"/>
      <c r="G750" s="136"/>
      <c r="H750" s="136"/>
      <c r="I750" s="129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  <c r="Z750" s="129"/>
    </row>
    <row r="751" spans="1:26" ht="18.75">
      <c r="A751" s="129"/>
      <c r="B751" s="126"/>
      <c r="C751" s="127"/>
      <c r="D751" s="128"/>
      <c r="E751" s="128"/>
      <c r="F751" s="129"/>
      <c r="G751" s="138"/>
      <c r="H751" s="138"/>
      <c r="I751" s="129"/>
      <c r="J751" s="129"/>
      <c r="K751" s="129"/>
      <c r="L751" s="129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  <c r="Z751" s="129"/>
    </row>
    <row r="752" spans="1:26" ht="18.75">
      <c r="A752" s="129"/>
      <c r="B752" s="126"/>
      <c r="C752" s="127"/>
      <c r="D752" s="128"/>
      <c r="E752" s="128"/>
      <c r="F752" s="129"/>
      <c r="G752" s="136"/>
      <c r="H752" s="136"/>
      <c r="I752" s="129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  <c r="Z752" s="129"/>
    </row>
    <row r="753" spans="1:26" ht="18.75">
      <c r="A753" s="129"/>
      <c r="B753" s="126"/>
      <c r="C753" s="127"/>
      <c r="D753" s="128"/>
      <c r="E753" s="128"/>
      <c r="F753" s="129"/>
      <c r="G753" s="138"/>
      <c r="H753" s="138"/>
      <c r="I753" s="129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</row>
    <row r="754" spans="1:26" ht="18.75">
      <c r="A754" s="129"/>
      <c r="B754" s="126"/>
      <c r="C754" s="127"/>
      <c r="D754" s="128"/>
      <c r="E754" s="128"/>
      <c r="F754" s="129"/>
      <c r="G754" s="136"/>
      <c r="H754" s="136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</row>
    <row r="755" spans="1:26" ht="18.75">
      <c r="A755" s="129"/>
      <c r="B755" s="126"/>
      <c r="C755" s="127"/>
      <c r="D755" s="128"/>
      <c r="E755" s="128"/>
      <c r="F755" s="129"/>
      <c r="G755" s="138"/>
      <c r="H755" s="138"/>
      <c r="I755" s="129"/>
      <c r="J755" s="129"/>
      <c r="K755" s="129"/>
      <c r="L755" s="129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  <c r="Z755" s="129"/>
    </row>
    <row r="756" spans="1:26" ht="18.75">
      <c r="A756" s="129"/>
      <c r="B756" s="126"/>
      <c r="C756" s="127"/>
      <c r="D756" s="128"/>
      <c r="E756" s="128"/>
      <c r="F756" s="129"/>
      <c r="G756" s="136"/>
      <c r="H756" s="136"/>
      <c r="I756" s="129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  <c r="Z756" s="129"/>
    </row>
    <row r="757" spans="1:26" ht="18.75">
      <c r="A757" s="129"/>
      <c r="B757" s="126"/>
      <c r="C757" s="127"/>
      <c r="D757" s="128"/>
      <c r="E757" s="128"/>
      <c r="F757" s="129"/>
      <c r="G757" s="138"/>
      <c r="H757" s="138"/>
      <c r="I757" s="129"/>
      <c r="J757" s="129"/>
      <c r="K757" s="129"/>
      <c r="L757" s="129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  <c r="Z757" s="129"/>
    </row>
    <row r="758" spans="1:26" ht="18.75">
      <c r="A758" s="129"/>
      <c r="B758" s="126"/>
      <c r="C758" s="127"/>
      <c r="D758" s="128"/>
      <c r="E758" s="128"/>
      <c r="F758" s="129"/>
      <c r="G758" s="136"/>
      <c r="H758" s="136"/>
      <c r="I758" s="129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  <c r="Z758" s="129"/>
    </row>
    <row r="759" spans="1:26" ht="18.75">
      <c r="A759" s="129"/>
      <c r="B759" s="126"/>
      <c r="C759" s="127"/>
      <c r="D759" s="128"/>
      <c r="E759" s="128"/>
      <c r="F759" s="129"/>
      <c r="G759" s="138"/>
      <c r="H759" s="138"/>
      <c r="I759" s="129"/>
      <c r="J759" s="129"/>
      <c r="K759" s="129"/>
      <c r="L759" s="129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  <c r="Z759" s="129"/>
    </row>
    <row r="760" spans="1:26" ht="18.75">
      <c r="A760" s="129"/>
      <c r="B760" s="126"/>
      <c r="C760" s="127"/>
      <c r="D760" s="128"/>
      <c r="E760" s="128"/>
      <c r="F760" s="129"/>
      <c r="G760" s="136"/>
      <c r="H760" s="136"/>
      <c r="I760" s="129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  <c r="Z760" s="129"/>
    </row>
    <row r="761" spans="1:26" ht="18.75">
      <c r="A761" s="129"/>
      <c r="B761" s="126"/>
      <c r="C761" s="127"/>
      <c r="D761" s="128"/>
      <c r="E761" s="128"/>
      <c r="F761" s="129"/>
      <c r="G761" s="138"/>
      <c r="H761" s="138"/>
      <c r="I761" s="129"/>
      <c r="J761" s="129"/>
      <c r="K761" s="129"/>
      <c r="L761" s="129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  <c r="Z761" s="129"/>
    </row>
    <row r="762" spans="1:26" ht="18.75">
      <c r="A762" s="129"/>
      <c r="B762" s="126"/>
      <c r="C762" s="127"/>
      <c r="D762" s="128"/>
      <c r="E762" s="128"/>
      <c r="F762" s="129"/>
      <c r="G762" s="136"/>
      <c r="H762" s="136"/>
      <c r="I762" s="129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  <c r="Z762" s="129"/>
    </row>
    <row r="763" spans="1:26" ht="18.75">
      <c r="A763" s="129"/>
      <c r="B763" s="126"/>
      <c r="C763" s="127"/>
      <c r="D763" s="128"/>
      <c r="E763" s="128"/>
      <c r="F763" s="129"/>
      <c r="G763" s="138"/>
      <c r="H763" s="138"/>
      <c r="I763" s="129"/>
      <c r="J763" s="129"/>
      <c r="K763" s="129"/>
      <c r="L763" s="129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  <c r="Z763" s="129"/>
    </row>
    <row r="764" spans="1:26" ht="18.75">
      <c r="A764" s="129"/>
      <c r="B764" s="126"/>
      <c r="C764" s="127"/>
      <c r="D764" s="128"/>
      <c r="E764" s="128"/>
      <c r="F764" s="129"/>
      <c r="G764" s="136"/>
      <c r="H764" s="136"/>
      <c r="I764" s="129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  <c r="Z764" s="129"/>
    </row>
    <row r="765" spans="1:26" ht="18.75">
      <c r="A765" s="129"/>
      <c r="B765" s="126"/>
      <c r="C765" s="127"/>
      <c r="D765" s="128"/>
      <c r="E765" s="128"/>
      <c r="F765" s="129"/>
      <c r="G765" s="138"/>
      <c r="H765" s="138"/>
      <c r="I765" s="129"/>
      <c r="J765" s="129"/>
      <c r="K765" s="129"/>
      <c r="L765" s="129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  <c r="Z765" s="129"/>
    </row>
    <row r="766" spans="1:26" ht="18.75">
      <c r="A766" s="129"/>
      <c r="B766" s="126"/>
      <c r="C766" s="127"/>
      <c r="D766" s="128"/>
      <c r="E766" s="128"/>
      <c r="F766" s="129"/>
      <c r="G766" s="136"/>
      <c r="H766" s="136"/>
      <c r="I766" s="129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  <c r="Z766" s="129"/>
    </row>
    <row r="767" spans="1:26" ht="18.75">
      <c r="A767" s="129"/>
      <c r="B767" s="126"/>
      <c r="C767" s="127"/>
      <c r="D767" s="128"/>
      <c r="E767" s="128"/>
      <c r="F767" s="129"/>
      <c r="G767" s="138"/>
      <c r="H767" s="138"/>
      <c r="I767" s="129"/>
      <c r="J767" s="129"/>
      <c r="K767" s="129"/>
      <c r="L767" s="129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  <c r="Z767" s="129"/>
    </row>
    <row r="768" spans="1:26" ht="18.75">
      <c r="A768" s="129"/>
      <c r="B768" s="126"/>
      <c r="C768" s="127"/>
      <c r="D768" s="128"/>
      <c r="E768" s="128"/>
      <c r="F768" s="129"/>
      <c r="G768" s="136"/>
      <c r="H768" s="136"/>
      <c r="I768" s="129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  <c r="Z768" s="129"/>
    </row>
    <row r="769" spans="1:26" ht="18.75">
      <c r="A769" s="129"/>
      <c r="B769" s="126"/>
      <c r="C769" s="127"/>
      <c r="D769" s="128"/>
      <c r="E769" s="128"/>
      <c r="F769" s="129"/>
      <c r="G769" s="138"/>
      <c r="H769" s="138"/>
      <c r="I769" s="129"/>
      <c r="J769" s="129"/>
      <c r="K769" s="129"/>
      <c r="L769" s="129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  <c r="Z769" s="129"/>
    </row>
    <row r="770" spans="1:26" ht="18.75">
      <c r="A770" s="129"/>
      <c r="B770" s="126"/>
      <c r="C770" s="127"/>
      <c r="D770" s="128"/>
      <c r="E770" s="128"/>
      <c r="F770" s="129"/>
      <c r="G770" s="136"/>
      <c r="H770" s="136"/>
      <c r="I770" s="129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  <c r="Z770" s="129"/>
    </row>
    <row r="771" spans="1:26" ht="18.75">
      <c r="A771" s="129"/>
      <c r="B771" s="126"/>
      <c r="C771" s="127"/>
      <c r="D771" s="128"/>
      <c r="E771" s="128"/>
      <c r="F771" s="129"/>
      <c r="G771" s="138"/>
      <c r="H771" s="138"/>
      <c r="I771" s="129"/>
      <c r="J771" s="129"/>
      <c r="K771" s="129"/>
      <c r="L771" s="129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  <c r="Z771" s="129"/>
    </row>
    <row r="772" spans="1:26" ht="18.75">
      <c r="A772" s="129"/>
      <c r="B772" s="126"/>
      <c r="C772" s="127"/>
      <c r="D772" s="128"/>
      <c r="E772" s="128"/>
      <c r="F772" s="129"/>
      <c r="G772" s="136"/>
      <c r="H772" s="136"/>
      <c r="I772" s="129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  <c r="Z772" s="129"/>
    </row>
    <row r="773" spans="1:26" ht="18.75">
      <c r="A773" s="129"/>
      <c r="B773" s="126"/>
      <c r="C773" s="127"/>
      <c r="D773" s="128"/>
      <c r="E773" s="128"/>
      <c r="F773" s="129"/>
      <c r="G773" s="138"/>
      <c r="H773" s="138"/>
      <c r="I773" s="129"/>
      <c r="J773" s="129"/>
      <c r="K773" s="129"/>
      <c r="L773" s="129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  <c r="Z773" s="129"/>
    </row>
    <row r="774" spans="1:26" ht="18.75">
      <c r="A774" s="129"/>
      <c r="B774" s="126"/>
      <c r="C774" s="127"/>
      <c r="D774" s="128"/>
      <c r="E774" s="128"/>
      <c r="F774" s="129"/>
      <c r="G774" s="136"/>
      <c r="H774" s="136"/>
      <c r="I774" s="129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  <c r="Z774" s="129"/>
    </row>
    <row r="775" spans="1:26" ht="18.75">
      <c r="A775" s="129"/>
      <c r="B775" s="126"/>
      <c r="C775" s="127"/>
      <c r="D775" s="128"/>
      <c r="E775" s="128"/>
      <c r="F775" s="129"/>
      <c r="G775" s="138"/>
      <c r="H775" s="138"/>
      <c r="I775" s="129"/>
      <c r="J775" s="129"/>
      <c r="K775" s="129"/>
      <c r="L775" s="129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  <c r="Z775" s="129"/>
    </row>
    <row r="776" spans="1:26" ht="18.75">
      <c r="A776" s="129"/>
      <c r="B776" s="126"/>
      <c r="C776" s="127"/>
      <c r="D776" s="128"/>
      <c r="E776" s="128"/>
      <c r="F776" s="129"/>
      <c r="G776" s="136"/>
      <c r="H776" s="136"/>
      <c r="I776" s="129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  <c r="Z776" s="129"/>
    </row>
    <row r="777" spans="1:26" ht="18.75">
      <c r="A777" s="129"/>
      <c r="B777" s="126"/>
      <c r="C777" s="127"/>
      <c r="D777" s="128"/>
      <c r="E777" s="128"/>
      <c r="F777" s="129"/>
      <c r="G777" s="138"/>
      <c r="H777" s="138"/>
      <c r="I777" s="129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  <c r="Z777" s="129"/>
    </row>
    <row r="778" spans="1:26" ht="18.75">
      <c r="A778" s="129"/>
      <c r="B778" s="126"/>
      <c r="C778" s="127"/>
      <c r="D778" s="128"/>
      <c r="E778" s="128"/>
      <c r="F778" s="129"/>
      <c r="G778" s="136"/>
      <c r="H778" s="136"/>
      <c r="I778" s="129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  <c r="Z778" s="129"/>
    </row>
    <row r="779" spans="1:26" ht="18.75">
      <c r="A779" s="129"/>
      <c r="B779" s="126"/>
      <c r="C779" s="127"/>
      <c r="D779" s="128"/>
      <c r="E779" s="128"/>
      <c r="F779" s="129"/>
      <c r="G779" s="138"/>
      <c r="H779" s="138"/>
      <c r="I779" s="129"/>
      <c r="J779" s="129"/>
      <c r="K779" s="129"/>
      <c r="L779" s="129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  <c r="Z779" s="129"/>
    </row>
    <row r="780" spans="1:26" ht="18.75">
      <c r="A780" s="129"/>
      <c r="B780" s="126"/>
      <c r="C780" s="127"/>
      <c r="D780" s="128"/>
      <c r="E780" s="128"/>
      <c r="F780" s="129"/>
      <c r="G780" s="136"/>
      <c r="H780" s="136"/>
      <c r="I780" s="129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  <c r="Z780" s="129"/>
    </row>
    <row r="781" spans="1:26" ht="18.75">
      <c r="A781" s="129"/>
      <c r="B781" s="126"/>
      <c r="C781" s="127"/>
      <c r="D781" s="128"/>
      <c r="E781" s="128"/>
      <c r="F781" s="129"/>
      <c r="G781" s="138"/>
      <c r="H781" s="138"/>
      <c r="I781" s="129"/>
      <c r="J781" s="129"/>
      <c r="K781" s="129"/>
      <c r="L781" s="129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  <c r="Z781" s="129"/>
    </row>
    <row r="782" spans="1:26" ht="18.75">
      <c r="A782" s="129"/>
      <c r="B782" s="126"/>
      <c r="C782" s="127"/>
      <c r="D782" s="128"/>
      <c r="E782" s="128"/>
      <c r="F782" s="129"/>
      <c r="G782" s="136"/>
      <c r="H782" s="136"/>
      <c r="I782" s="129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  <c r="Z782" s="129"/>
    </row>
    <row r="783" spans="1:26" ht="18.75">
      <c r="A783" s="129"/>
      <c r="B783" s="126"/>
      <c r="C783" s="127"/>
      <c r="D783" s="128"/>
      <c r="E783" s="128"/>
      <c r="F783" s="129"/>
      <c r="G783" s="138"/>
      <c r="H783" s="138"/>
      <c r="I783" s="129"/>
      <c r="J783" s="129"/>
      <c r="K783" s="129"/>
      <c r="L783" s="129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  <c r="Z783" s="129"/>
    </row>
    <row r="784" spans="1:26" ht="18.75">
      <c r="A784" s="129"/>
      <c r="B784" s="126"/>
      <c r="C784" s="127"/>
      <c r="D784" s="128"/>
      <c r="E784" s="128"/>
      <c r="F784" s="129"/>
      <c r="G784" s="136"/>
      <c r="H784" s="136"/>
      <c r="I784" s="129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  <c r="Z784" s="129"/>
    </row>
    <row r="785" spans="1:26" ht="18.75">
      <c r="A785" s="129"/>
      <c r="B785" s="126"/>
      <c r="C785" s="127"/>
      <c r="D785" s="128"/>
      <c r="E785" s="128"/>
      <c r="F785" s="129"/>
      <c r="G785" s="138"/>
      <c r="H785" s="138"/>
      <c r="I785" s="129"/>
      <c r="J785" s="129"/>
      <c r="K785" s="129"/>
      <c r="L785" s="129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  <c r="Z785" s="129"/>
    </row>
    <row r="786" spans="1:26" ht="18.75">
      <c r="A786" s="129"/>
      <c r="B786" s="126"/>
      <c r="C786" s="127"/>
      <c r="D786" s="128"/>
      <c r="E786" s="128"/>
      <c r="F786" s="129"/>
      <c r="G786" s="136"/>
      <c r="H786" s="136"/>
      <c r="I786" s="129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  <c r="Z786" s="129"/>
    </row>
    <row r="787" spans="1:26" ht="18.75">
      <c r="A787" s="129"/>
      <c r="B787" s="126"/>
      <c r="C787" s="127"/>
      <c r="D787" s="128"/>
      <c r="E787" s="128"/>
      <c r="F787" s="129"/>
      <c r="G787" s="138"/>
      <c r="H787" s="138"/>
      <c r="I787" s="129"/>
      <c r="J787" s="129"/>
      <c r="K787" s="129"/>
      <c r="L787" s="129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  <c r="Z787" s="129"/>
    </row>
    <row r="788" spans="1:26" ht="18.75">
      <c r="A788" s="129"/>
      <c r="B788" s="126"/>
      <c r="C788" s="127"/>
      <c r="D788" s="128"/>
      <c r="E788" s="128"/>
      <c r="F788" s="129"/>
      <c r="G788" s="136"/>
      <c r="H788" s="136"/>
      <c r="I788" s="129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  <c r="Z788" s="129"/>
    </row>
    <row r="789" spans="1:26" ht="18.75">
      <c r="A789" s="129"/>
      <c r="B789" s="126"/>
      <c r="C789" s="127"/>
      <c r="D789" s="128"/>
      <c r="E789" s="128"/>
      <c r="F789" s="129"/>
      <c r="G789" s="138"/>
      <c r="H789" s="138"/>
      <c r="I789" s="129"/>
      <c r="J789" s="129"/>
      <c r="K789" s="129"/>
      <c r="L789" s="129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  <c r="Z789" s="129"/>
    </row>
    <row r="790" spans="1:26" ht="18.75">
      <c r="A790" s="129"/>
      <c r="B790" s="126"/>
      <c r="C790" s="127"/>
      <c r="D790" s="128"/>
      <c r="E790" s="128"/>
      <c r="F790" s="129"/>
      <c r="G790" s="136"/>
      <c r="H790" s="136"/>
      <c r="I790" s="129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  <c r="Z790" s="129"/>
    </row>
    <row r="791" spans="1:26" ht="18.75">
      <c r="A791" s="129"/>
      <c r="B791" s="126"/>
      <c r="C791" s="127"/>
      <c r="D791" s="128"/>
      <c r="E791" s="128"/>
      <c r="F791" s="129"/>
      <c r="G791" s="138"/>
      <c r="H791" s="138"/>
      <c r="I791" s="129"/>
      <c r="J791" s="129"/>
      <c r="K791" s="129"/>
      <c r="L791" s="129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  <c r="Z791" s="129"/>
    </row>
    <row r="792" spans="1:26" ht="18.75">
      <c r="A792" s="129"/>
      <c r="B792" s="126"/>
      <c r="C792" s="127"/>
      <c r="D792" s="128"/>
      <c r="E792" s="128"/>
      <c r="F792" s="129"/>
      <c r="G792" s="136"/>
      <c r="H792" s="136"/>
      <c r="I792" s="129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  <c r="Z792" s="129"/>
    </row>
    <row r="793" spans="1:26" ht="18.75">
      <c r="A793" s="129"/>
      <c r="B793" s="126"/>
      <c r="C793" s="127"/>
      <c r="D793" s="128"/>
      <c r="E793" s="128"/>
      <c r="F793" s="129"/>
      <c r="G793" s="138"/>
      <c r="H793" s="138"/>
      <c r="I793" s="129"/>
      <c r="J793" s="129"/>
      <c r="K793" s="129"/>
      <c r="L793" s="129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  <c r="Z793" s="129"/>
    </row>
    <row r="794" spans="1:26" ht="18.75">
      <c r="A794" s="129"/>
      <c r="B794" s="126"/>
      <c r="C794" s="127"/>
      <c r="D794" s="128"/>
      <c r="E794" s="128"/>
      <c r="F794" s="129"/>
      <c r="G794" s="136"/>
      <c r="H794" s="136"/>
      <c r="I794" s="129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  <c r="Z794" s="129"/>
    </row>
    <row r="795" spans="1:26" ht="18.75">
      <c r="A795" s="129"/>
      <c r="B795" s="126"/>
      <c r="C795" s="127"/>
      <c r="D795" s="128"/>
      <c r="E795" s="128"/>
      <c r="F795" s="129"/>
      <c r="G795" s="138"/>
      <c r="H795" s="138"/>
      <c r="I795" s="129"/>
      <c r="J795" s="129"/>
      <c r="K795" s="129"/>
      <c r="L795" s="129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  <c r="Z795" s="129"/>
    </row>
    <row r="796" spans="1:26" ht="18.75">
      <c r="A796" s="129"/>
      <c r="B796" s="126"/>
      <c r="C796" s="127"/>
      <c r="D796" s="128"/>
      <c r="E796" s="128"/>
      <c r="F796" s="129"/>
      <c r="G796" s="136"/>
      <c r="H796" s="136"/>
      <c r="I796" s="129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  <c r="Z796" s="129"/>
    </row>
    <row r="797" spans="1:26" ht="18.75">
      <c r="A797" s="129"/>
      <c r="B797" s="126"/>
      <c r="C797" s="127"/>
      <c r="D797" s="128"/>
      <c r="E797" s="128"/>
      <c r="F797" s="129"/>
      <c r="G797" s="138"/>
      <c r="H797" s="138"/>
      <c r="I797" s="129"/>
      <c r="J797" s="129"/>
      <c r="K797" s="129"/>
      <c r="L797" s="129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  <c r="Z797" s="129"/>
    </row>
    <row r="798" spans="1:26" ht="18.75">
      <c r="A798" s="129"/>
      <c r="B798" s="126"/>
      <c r="C798" s="127"/>
      <c r="D798" s="128"/>
      <c r="E798" s="128"/>
      <c r="F798" s="129"/>
      <c r="G798" s="136"/>
      <c r="H798" s="136"/>
      <c r="I798" s="129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  <c r="Z798" s="129"/>
    </row>
    <row r="799" spans="1:26" ht="18.75">
      <c r="A799" s="129"/>
      <c r="B799" s="126"/>
      <c r="C799" s="127"/>
      <c r="D799" s="128"/>
      <c r="E799" s="128"/>
      <c r="F799" s="129"/>
      <c r="G799" s="138"/>
      <c r="H799" s="138"/>
      <c r="I799" s="129"/>
      <c r="J799" s="129"/>
      <c r="K799" s="129"/>
      <c r="L799" s="129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  <c r="Z799" s="129"/>
    </row>
    <row r="800" spans="1:26" ht="18.75">
      <c r="A800" s="129"/>
      <c r="B800" s="126"/>
      <c r="C800" s="127"/>
      <c r="D800" s="128"/>
      <c r="E800" s="128"/>
      <c r="F800" s="129"/>
      <c r="G800" s="136"/>
      <c r="H800" s="136"/>
      <c r="I800" s="129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  <c r="Z800" s="129"/>
    </row>
    <row r="801" spans="1:26" ht="18.75">
      <c r="A801" s="129"/>
      <c r="B801" s="126"/>
      <c r="C801" s="127"/>
      <c r="D801" s="128"/>
      <c r="E801" s="128"/>
      <c r="F801" s="129"/>
      <c r="G801" s="138"/>
      <c r="H801" s="138"/>
      <c r="I801" s="129"/>
      <c r="J801" s="129"/>
      <c r="K801" s="129"/>
      <c r="L801" s="129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  <c r="Z801" s="129"/>
    </row>
    <row r="802" spans="1:26" ht="18.75">
      <c r="A802" s="129"/>
      <c r="B802" s="126"/>
      <c r="C802" s="127"/>
      <c r="D802" s="128"/>
      <c r="E802" s="128"/>
      <c r="F802" s="129"/>
      <c r="G802" s="136"/>
      <c r="H802" s="136"/>
      <c r="I802" s="129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  <c r="Z802" s="129"/>
    </row>
    <row r="803" spans="1:26" ht="18.75">
      <c r="A803" s="129"/>
      <c r="B803" s="126"/>
      <c r="C803" s="127"/>
      <c r="D803" s="128"/>
      <c r="E803" s="128"/>
      <c r="F803" s="129"/>
      <c r="G803" s="138"/>
      <c r="H803" s="138"/>
      <c r="I803" s="129"/>
      <c r="J803" s="129"/>
      <c r="K803" s="129"/>
      <c r="L803" s="129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  <c r="Z803" s="129"/>
    </row>
    <row r="804" spans="1:26" ht="18.75">
      <c r="A804" s="129"/>
      <c r="B804" s="126"/>
      <c r="C804" s="127"/>
      <c r="D804" s="128"/>
      <c r="E804" s="128"/>
      <c r="F804" s="129"/>
      <c r="G804" s="136"/>
      <c r="H804" s="136"/>
      <c r="I804" s="129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  <c r="Z804" s="129"/>
    </row>
    <row r="805" spans="1:26" ht="18.75">
      <c r="A805" s="129"/>
      <c r="B805" s="126"/>
      <c r="C805" s="127"/>
      <c r="D805" s="128"/>
      <c r="E805" s="128"/>
      <c r="F805" s="129"/>
      <c r="G805" s="138"/>
      <c r="H805" s="138"/>
      <c r="I805" s="129"/>
      <c r="J805" s="129"/>
      <c r="K805" s="129"/>
      <c r="L805" s="129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  <c r="Z805" s="129"/>
    </row>
    <row r="806" spans="1:26" ht="18.75">
      <c r="A806" s="129"/>
      <c r="B806" s="126"/>
      <c r="C806" s="127"/>
      <c r="D806" s="128"/>
      <c r="E806" s="128"/>
      <c r="F806" s="129"/>
      <c r="G806" s="136"/>
      <c r="H806" s="136"/>
      <c r="I806" s="129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  <c r="Z806" s="129"/>
    </row>
    <row r="807" spans="1:26" ht="18.75">
      <c r="A807" s="129"/>
      <c r="B807" s="126"/>
      <c r="C807" s="127"/>
      <c r="D807" s="128"/>
      <c r="E807" s="128"/>
      <c r="F807" s="129"/>
      <c r="G807" s="138"/>
      <c r="H807" s="138"/>
      <c r="I807" s="129"/>
      <c r="J807" s="129"/>
      <c r="K807" s="129"/>
      <c r="L807" s="129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  <c r="Z807" s="129"/>
    </row>
    <row r="808" spans="1:26" ht="18.75">
      <c r="A808" s="129"/>
      <c r="B808" s="126"/>
      <c r="C808" s="127"/>
      <c r="D808" s="128"/>
      <c r="E808" s="128"/>
      <c r="F808" s="129"/>
      <c r="G808" s="136"/>
      <c r="H808" s="136"/>
      <c r="I808" s="129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  <c r="Z808" s="129"/>
    </row>
    <row r="809" spans="1:26" ht="18.75">
      <c r="A809" s="129"/>
      <c r="B809" s="126"/>
      <c r="C809" s="127"/>
      <c r="D809" s="128"/>
      <c r="E809" s="128"/>
      <c r="F809" s="129"/>
      <c r="G809" s="138"/>
      <c r="H809" s="138"/>
      <c r="I809" s="129"/>
      <c r="J809" s="129"/>
      <c r="K809" s="129"/>
      <c r="L809" s="129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  <c r="Z809" s="129"/>
    </row>
    <row r="810" spans="1:26" ht="18.75">
      <c r="A810" s="129"/>
      <c r="B810" s="126"/>
      <c r="C810" s="127"/>
      <c r="D810" s="128"/>
      <c r="E810" s="128"/>
      <c r="F810" s="129"/>
      <c r="G810" s="136"/>
      <c r="H810" s="136"/>
      <c r="I810" s="129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  <c r="Z810" s="129"/>
    </row>
    <row r="811" spans="1:26" ht="18.75">
      <c r="A811" s="129"/>
      <c r="B811" s="126"/>
      <c r="C811" s="127"/>
      <c r="D811" s="128"/>
      <c r="E811" s="128"/>
      <c r="F811" s="129"/>
      <c r="G811" s="138"/>
      <c r="H811" s="138"/>
      <c r="I811" s="129"/>
      <c r="J811" s="129"/>
      <c r="K811" s="129"/>
      <c r="L811" s="129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  <c r="Z811" s="129"/>
    </row>
    <row r="812" spans="1:26" ht="18.75">
      <c r="A812" s="129"/>
      <c r="B812" s="126"/>
      <c r="C812" s="127"/>
      <c r="D812" s="128"/>
      <c r="E812" s="128"/>
      <c r="F812" s="129"/>
      <c r="G812" s="136"/>
      <c r="H812" s="136"/>
      <c r="I812" s="129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  <c r="Z812" s="129"/>
    </row>
    <row r="813" spans="1:26" ht="18.75">
      <c r="A813" s="129"/>
      <c r="B813" s="126"/>
      <c r="C813" s="127"/>
      <c r="D813" s="128"/>
      <c r="E813" s="128"/>
      <c r="F813" s="129"/>
      <c r="G813" s="138"/>
      <c r="H813" s="138"/>
      <c r="I813" s="129"/>
      <c r="J813" s="129"/>
      <c r="K813" s="129"/>
      <c r="L813" s="129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  <c r="Z813" s="129"/>
    </row>
    <row r="814" spans="1:26" ht="18.75">
      <c r="A814" s="129"/>
      <c r="B814" s="126"/>
      <c r="C814" s="127"/>
      <c r="D814" s="128"/>
      <c r="E814" s="128"/>
      <c r="F814" s="129"/>
      <c r="G814" s="136"/>
      <c r="H814" s="136"/>
      <c r="I814" s="129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  <c r="Z814" s="129"/>
    </row>
    <row r="815" spans="1:26" ht="18.75">
      <c r="A815" s="129"/>
      <c r="B815" s="126"/>
      <c r="C815" s="127"/>
      <c r="D815" s="128"/>
      <c r="E815" s="128"/>
      <c r="F815" s="129"/>
      <c r="G815" s="138"/>
      <c r="H815" s="138"/>
      <c r="I815" s="129"/>
      <c r="J815" s="129"/>
      <c r="K815" s="129"/>
      <c r="L815" s="129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  <c r="Z815" s="129"/>
    </row>
    <row r="816" spans="1:26" ht="18.75">
      <c r="A816" s="129"/>
      <c r="B816" s="126"/>
      <c r="C816" s="127"/>
      <c r="D816" s="128"/>
      <c r="E816" s="128"/>
      <c r="F816" s="129"/>
      <c r="G816" s="136"/>
      <c r="H816" s="136"/>
      <c r="I816" s="129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  <c r="Z816" s="129"/>
    </row>
    <row r="817" spans="1:26" ht="18.75">
      <c r="A817" s="129"/>
      <c r="B817" s="126"/>
      <c r="C817" s="127"/>
      <c r="D817" s="128"/>
      <c r="E817" s="128"/>
      <c r="F817" s="129"/>
      <c r="G817" s="138"/>
      <c r="H817" s="138"/>
      <c r="I817" s="129"/>
      <c r="J817" s="129"/>
      <c r="K817" s="129"/>
      <c r="L817" s="129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  <c r="Z817" s="129"/>
    </row>
    <row r="818" spans="1:26" ht="18.75">
      <c r="A818" s="129"/>
      <c r="B818" s="126"/>
      <c r="C818" s="127"/>
      <c r="D818" s="128"/>
      <c r="E818" s="128"/>
      <c r="F818" s="129"/>
      <c r="G818" s="136"/>
      <c r="H818" s="136"/>
      <c r="I818" s="129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  <c r="Z818" s="129"/>
    </row>
    <row r="819" spans="1:26" ht="18.75">
      <c r="A819" s="129"/>
      <c r="B819" s="126"/>
      <c r="C819" s="127"/>
      <c r="D819" s="128"/>
      <c r="E819" s="128"/>
      <c r="F819" s="129"/>
      <c r="G819" s="138"/>
      <c r="H819" s="138"/>
      <c r="I819" s="129"/>
      <c r="J819" s="129"/>
      <c r="K819" s="129"/>
      <c r="L819" s="129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  <c r="Z819" s="129"/>
    </row>
    <row r="820" spans="1:26" ht="18.75">
      <c r="A820" s="129"/>
      <c r="B820" s="126"/>
      <c r="C820" s="127"/>
      <c r="D820" s="128"/>
      <c r="E820" s="128"/>
      <c r="F820" s="129"/>
      <c r="G820" s="136"/>
      <c r="H820" s="136"/>
      <c r="I820" s="129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  <c r="Z820" s="129"/>
    </row>
    <row r="821" spans="1:26" ht="18.75">
      <c r="A821" s="129"/>
      <c r="B821" s="126"/>
      <c r="C821" s="127"/>
      <c r="D821" s="128"/>
      <c r="E821" s="128"/>
      <c r="F821" s="129"/>
      <c r="G821" s="138"/>
      <c r="H821" s="138"/>
      <c r="I821" s="129"/>
      <c r="J821" s="129"/>
      <c r="K821" s="129"/>
      <c r="L821" s="129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  <c r="Z821" s="129"/>
    </row>
    <row r="822" spans="1:26" ht="18.75">
      <c r="A822" s="129"/>
      <c r="B822" s="126"/>
      <c r="C822" s="127"/>
      <c r="D822" s="128"/>
      <c r="E822" s="128"/>
      <c r="F822" s="129"/>
      <c r="G822" s="136"/>
      <c r="H822" s="136"/>
      <c r="I822" s="129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  <c r="Z822" s="129"/>
    </row>
    <row r="823" spans="1:26" ht="18.75">
      <c r="A823" s="129"/>
      <c r="B823" s="126"/>
      <c r="C823" s="127"/>
      <c r="D823" s="128"/>
      <c r="E823" s="128"/>
      <c r="F823" s="129"/>
      <c r="G823" s="138"/>
      <c r="H823" s="138"/>
      <c r="I823" s="129"/>
      <c r="J823" s="129"/>
      <c r="K823" s="129"/>
      <c r="L823" s="129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  <c r="Z823" s="129"/>
    </row>
    <row r="824" spans="1:26" ht="18.75">
      <c r="A824" s="129"/>
      <c r="B824" s="126"/>
      <c r="C824" s="127"/>
      <c r="D824" s="128"/>
      <c r="E824" s="128"/>
      <c r="F824" s="129"/>
      <c r="G824" s="136"/>
      <c r="H824" s="136"/>
      <c r="I824" s="129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  <c r="Z824" s="129"/>
    </row>
    <row r="825" spans="1:26" ht="18.75">
      <c r="A825" s="129"/>
      <c r="B825" s="126"/>
      <c r="C825" s="127"/>
      <c r="D825" s="128"/>
      <c r="E825" s="128"/>
      <c r="F825" s="129"/>
      <c r="G825" s="138"/>
      <c r="H825" s="138"/>
      <c r="I825" s="129"/>
      <c r="J825" s="129"/>
      <c r="K825" s="129"/>
      <c r="L825" s="129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  <c r="Z825" s="129"/>
    </row>
    <row r="826" spans="1:26" ht="18.75">
      <c r="A826" s="129"/>
      <c r="B826" s="126"/>
      <c r="C826" s="127"/>
      <c r="D826" s="128"/>
      <c r="E826" s="128"/>
      <c r="F826" s="129"/>
      <c r="G826" s="136"/>
      <c r="H826" s="136"/>
      <c r="I826" s="129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  <c r="Z826" s="129"/>
    </row>
    <row r="827" spans="1:26" ht="18.75">
      <c r="A827" s="129"/>
      <c r="B827" s="126"/>
      <c r="C827" s="127"/>
      <c r="D827" s="128"/>
      <c r="E827" s="128"/>
      <c r="F827" s="129"/>
      <c r="G827" s="138"/>
      <c r="H827" s="138"/>
      <c r="I827" s="129"/>
      <c r="J827" s="129"/>
      <c r="K827" s="129"/>
      <c r="L827" s="129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  <c r="Z827" s="129"/>
    </row>
    <row r="828" spans="1:26" ht="18.75">
      <c r="A828" s="129"/>
      <c r="B828" s="126"/>
      <c r="C828" s="127"/>
      <c r="D828" s="128"/>
      <c r="E828" s="128"/>
      <c r="F828" s="129"/>
      <c r="G828" s="136"/>
      <c r="H828" s="136"/>
      <c r="I828" s="129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  <c r="Z828" s="129"/>
    </row>
    <row r="829" spans="1:26" ht="18.75">
      <c r="A829" s="129"/>
      <c r="B829" s="126"/>
      <c r="C829" s="127"/>
      <c r="D829" s="128"/>
      <c r="E829" s="128"/>
      <c r="F829" s="129"/>
      <c r="G829" s="138"/>
      <c r="H829" s="138"/>
      <c r="I829" s="129"/>
      <c r="J829" s="129"/>
      <c r="K829" s="129"/>
      <c r="L829" s="129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  <c r="Z829" s="129"/>
    </row>
    <row r="830" spans="1:26" ht="18.75">
      <c r="A830" s="129"/>
      <c r="B830" s="126"/>
      <c r="C830" s="127"/>
      <c r="D830" s="128"/>
      <c r="E830" s="128"/>
      <c r="F830" s="129"/>
      <c r="G830" s="136"/>
      <c r="H830" s="136"/>
      <c r="I830" s="129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  <c r="Z830" s="129"/>
    </row>
    <row r="831" spans="1:26" ht="18.75">
      <c r="A831" s="129"/>
      <c r="B831" s="126"/>
      <c r="C831" s="127"/>
      <c r="D831" s="128"/>
      <c r="E831" s="128"/>
      <c r="F831" s="129"/>
      <c r="G831" s="138"/>
      <c r="H831" s="138"/>
      <c r="I831" s="129"/>
      <c r="J831" s="129"/>
      <c r="K831" s="129"/>
      <c r="L831" s="129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  <c r="Z831" s="129"/>
    </row>
    <row r="832" spans="1:26" ht="18.75">
      <c r="A832" s="129"/>
      <c r="B832" s="126"/>
      <c r="C832" s="127"/>
      <c r="D832" s="128"/>
      <c r="E832" s="128"/>
      <c r="F832" s="129"/>
      <c r="G832" s="136"/>
      <c r="H832" s="136"/>
      <c r="I832" s="129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  <c r="Z832" s="129"/>
    </row>
    <row r="833" spans="1:26" ht="18.75">
      <c r="A833" s="129"/>
      <c r="B833" s="126"/>
      <c r="C833" s="127"/>
      <c r="D833" s="128"/>
      <c r="E833" s="128"/>
      <c r="F833" s="129"/>
      <c r="G833" s="138"/>
      <c r="H833" s="138"/>
      <c r="I833" s="129"/>
      <c r="J833" s="129"/>
      <c r="K833" s="129"/>
      <c r="L833" s="129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  <c r="Z833" s="129"/>
    </row>
    <row r="834" spans="1:26" ht="18.75">
      <c r="A834" s="129"/>
      <c r="B834" s="126"/>
      <c r="C834" s="127"/>
      <c r="D834" s="128"/>
      <c r="E834" s="128"/>
      <c r="F834" s="129"/>
      <c r="G834" s="136"/>
      <c r="H834" s="136"/>
      <c r="I834" s="129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  <c r="Z834" s="129"/>
    </row>
    <row r="835" spans="1:26" ht="18.75">
      <c r="A835" s="129"/>
      <c r="B835" s="126"/>
      <c r="C835" s="127"/>
      <c r="D835" s="128"/>
      <c r="E835" s="128"/>
      <c r="F835" s="129"/>
      <c r="G835" s="138"/>
      <c r="H835" s="138"/>
      <c r="I835" s="129"/>
      <c r="J835" s="129"/>
      <c r="K835" s="129"/>
      <c r="L835" s="129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  <c r="Z835" s="129"/>
    </row>
    <row r="836" spans="1:26" ht="18.75">
      <c r="A836" s="129"/>
      <c r="B836" s="126"/>
      <c r="C836" s="127"/>
      <c r="D836" s="128"/>
      <c r="E836" s="128"/>
      <c r="F836" s="129"/>
      <c r="G836" s="136"/>
      <c r="H836" s="136"/>
      <c r="I836" s="129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  <c r="Z836" s="129"/>
    </row>
    <row r="837" spans="1:26" ht="18.75">
      <c r="A837" s="129"/>
      <c r="B837" s="126"/>
      <c r="C837" s="127"/>
      <c r="D837" s="128"/>
      <c r="E837" s="128"/>
      <c r="F837" s="129"/>
      <c r="G837" s="138"/>
      <c r="H837" s="138"/>
      <c r="I837" s="129"/>
      <c r="J837" s="129"/>
      <c r="K837" s="129"/>
      <c r="L837" s="129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  <c r="Z837" s="129"/>
    </row>
    <row r="838" spans="1:26" ht="18.75">
      <c r="A838" s="129"/>
      <c r="B838" s="126"/>
      <c r="C838" s="127"/>
      <c r="D838" s="128"/>
      <c r="E838" s="128"/>
      <c r="F838" s="129"/>
      <c r="G838" s="136"/>
      <c r="H838" s="136"/>
      <c r="I838" s="129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  <c r="Z838" s="129"/>
    </row>
    <row r="839" spans="1:26" ht="18.75">
      <c r="A839" s="129"/>
      <c r="B839" s="126"/>
      <c r="C839" s="127"/>
      <c r="D839" s="128"/>
      <c r="E839" s="128"/>
      <c r="F839" s="129"/>
      <c r="G839" s="138"/>
      <c r="H839" s="138"/>
      <c r="I839" s="129"/>
      <c r="J839" s="129"/>
      <c r="K839" s="129"/>
      <c r="L839" s="129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  <c r="Z839" s="129"/>
    </row>
    <row r="840" spans="1:26" ht="18.75">
      <c r="A840" s="129"/>
      <c r="B840" s="126"/>
      <c r="C840" s="127"/>
      <c r="D840" s="128"/>
      <c r="E840" s="128"/>
      <c r="F840" s="129"/>
      <c r="G840" s="136"/>
      <c r="H840" s="136"/>
      <c r="I840" s="129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  <c r="Z840" s="129"/>
    </row>
    <row r="841" spans="1:26" ht="18.75">
      <c r="A841" s="129"/>
      <c r="B841" s="126"/>
      <c r="C841" s="127"/>
      <c r="D841" s="128"/>
      <c r="E841" s="128"/>
      <c r="F841" s="129"/>
      <c r="G841" s="138"/>
      <c r="H841" s="138"/>
      <c r="I841" s="129"/>
      <c r="J841" s="129"/>
      <c r="K841" s="129"/>
      <c r="L841" s="129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  <c r="Z841" s="129"/>
    </row>
    <row r="842" spans="1:26" ht="18.75">
      <c r="A842" s="129"/>
      <c r="B842" s="126"/>
      <c r="C842" s="127"/>
      <c r="D842" s="128"/>
      <c r="E842" s="128"/>
      <c r="F842" s="129"/>
      <c r="G842" s="136"/>
      <c r="H842" s="136"/>
      <c r="I842" s="129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  <c r="Z842" s="129"/>
    </row>
    <row r="843" spans="1:26" ht="18.75">
      <c r="A843" s="129"/>
      <c r="B843" s="126"/>
      <c r="C843" s="127"/>
      <c r="D843" s="128"/>
      <c r="E843" s="128"/>
      <c r="F843" s="129"/>
      <c r="G843" s="138"/>
      <c r="H843" s="138"/>
      <c r="I843" s="129"/>
      <c r="J843" s="129"/>
      <c r="K843" s="129"/>
      <c r="L843" s="129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  <c r="Z843" s="129"/>
    </row>
    <row r="844" spans="1:26" ht="18.75">
      <c r="A844" s="129"/>
      <c r="B844" s="126"/>
      <c r="C844" s="127"/>
      <c r="D844" s="128"/>
      <c r="E844" s="128"/>
      <c r="F844" s="129"/>
      <c r="G844" s="136"/>
      <c r="H844" s="136"/>
      <c r="I844" s="129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  <c r="Z844" s="129"/>
    </row>
    <row r="845" spans="1:26" ht="18.75">
      <c r="A845" s="129"/>
      <c r="B845" s="126"/>
      <c r="C845" s="127"/>
      <c r="D845" s="128"/>
      <c r="E845" s="128"/>
      <c r="F845" s="129"/>
      <c r="G845" s="138"/>
      <c r="H845" s="138"/>
      <c r="I845" s="129"/>
      <c r="J845" s="129"/>
      <c r="K845" s="129"/>
      <c r="L845" s="129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  <c r="Z845" s="129"/>
    </row>
    <row r="846" spans="1:26" ht="18.75">
      <c r="A846" s="129"/>
      <c r="B846" s="126"/>
      <c r="C846" s="127"/>
      <c r="D846" s="128"/>
      <c r="E846" s="128"/>
      <c r="F846" s="129"/>
      <c r="G846" s="136"/>
      <c r="H846" s="136"/>
      <c r="I846" s="129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  <c r="Z846" s="129"/>
    </row>
    <row r="847" spans="1:26" ht="18.75">
      <c r="A847" s="129"/>
      <c r="B847" s="126"/>
      <c r="C847" s="127"/>
      <c r="D847" s="128"/>
      <c r="E847" s="128"/>
      <c r="F847" s="129"/>
      <c r="G847" s="138"/>
      <c r="H847" s="138"/>
      <c r="I847" s="129"/>
      <c r="J847" s="129"/>
      <c r="K847" s="129"/>
      <c r="L847" s="129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  <c r="Z847" s="129"/>
    </row>
    <row r="848" spans="1:26" ht="18.75">
      <c r="A848" s="129"/>
      <c r="B848" s="126"/>
      <c r="C848" s="127"/>
      <c r="D848" s="128"/>
      <c r="E848" s="128"/>
      <c r="F848" s="129"/>
      <c r="G848" s="136"/>
      <c r="H848" s="136"/>
      <c r="I848" s="129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  <c r="Z848" s="129"/>
    </row>
    <row r="849" spans="1:26" ht="18.75">
      <c r="A849" s="129"/>
      <c r="B849" s="126"/>
      <c r="C849" s="127"/>
      <c r="D849" s="128"/>
      <c r="E849" s="128"/>
      <c r="F849" s="129"/>
      <c r="G849" s="138"/>
      <c r="H849" s="138"/>
      <c r="I849" s="129"/>
      <c r="J849" s="129"/>
      <c r="K849" s="129"/>
      <c r="L849" s="129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  <c r="Z849" s="129"/>
    </row>
    <row r="850" spans="1:26" ht="18.75">
      <c r="A850" s="129"/>
      <c r="B850" s="126"/>
      <c r="C850" s="127"/>
      <c r="D850" s="128"/>
      <c r="E850" s="128"/>
      <c r="F850" s="129"/>
      <c r="G850" s="136"/>
      <c r="H850" s="136"/>
      <c r="I850" s="129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  <c r="Z850" s="129"/>
    </row>
    <row r="851" spans="1:26" ht="18.75">
      <c r="A851" s="129"/>
      <c r="B851" s="126"/>
      <c r="C851" s="127"/>
      <c r="D851" s="128"/>
      <c r="E851" s="128"/>
      <c r="F851" s="129"/>
      <c r="G851" s="138"/>
      <c r="H851" s="138"/>
      <c r="I851" s="129"/>
      <c r="J851" s="129"/>
      <c r="K851" s="129"/>
      <c r="L851" s="129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  <c r="Z851" s="129"/>
    </row>
    <row r="852" spans="1:26" ht="18.75">
      <c r="A852" s="129"/>
      <c r="B852" s="126"/>
      <c r="C852" s="127"/>
      <c r="D852" s="128"/>
      <c r="E852" s="128"/>
      <c r="F852" s="129"/>
      <c r="G852" s="136"/>
      <c r="H852" s="136"/>
      <c r="I852" s="129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  <c r="Z852" s="129"/>
    </row>
    <row r="853" spans="1:26" ht="18.75">
      <c r="A853" s="129"/>
      <c r="B853" s="126"/>
      <c r="C853" s="127"/>
      <c r="D853" s="128"/>
      <c r="E853" s="128"/>
      <c r="F853" s="129"/>
      <c r="G853" s="138"/>
      <c r="H853" s="138"/>
      <c r="I853" s="129"/>
      <c r="J853" s="129"/>
      <c r="K853" s="129"/>
      <c r="L853" s="129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  <c r="Z853" s="129"/>
    </row>
    <row r="854" spans="1:26" ht="18.75">
      <c r="A854" s="129"/>
      <c r="B854" s="126"/>
      <c r="C854" s="127"/>
      <c r="D854" s="128"/>
      <c r="E854" s="128"/>
      <c r="F854" s="129"/>
      <c r="G854" s="136"/>
      <c r="H854" s="136"/>
      <c r="I854" s="129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  <c r="Z854" s="129"/>
    </row>
    <row r="855" spans="1:26" ht="18.75">
      <c r="A855" s="129"/>
      <c r="B855" s="126"/>
      <c r="C855" s="127"/>
      <c r="D855" s="128"/>
      <c r="E855" s="128"/>
      <c r="F855" s="129"/>
      <c r="G855" s="138"/>
      <c r="H855" s="138"/>
      <c r="I855" s="129"/>
      <c r="J855" s="129"/>
      <c r="K855" s="129"/>
      <c r="L855" s="129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  <c r="Z855" s="129"/>
    </row>
    <row r="856" spans="1:26" ht="18.75">
      <c r="A856" s="129"/>
      <c r="B856" s="126"/>
      <c r="C856" s="127"/>
      <c r="D856" s="128"/>
      <c r="E856" s="128"/>
      <c r="F856" s="129"/>
      <c r="G856" s="136"/>
      <c r="H856" s="136"/>
      <c r="I856" s="129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  <c r="Z856" s="129"/>
    </row>
    <row r="857" spans="1:26" ht="18.75">
      <c r="A857" s="129"/>
      <c r="B857" s="126"/>
      <c r="C857" s="127"/>
      <c r="D857" s="128"/>
      <c r="E857" s="128"/>
      <c r="F857" s="129"/>
      <c r="G857" s="138"/>
      <c r="H857" s="138"/>
      <c r="I857" s="129"/>
      <c r="J857" s="129"/>
      <c r="K857" s="129"/>
      <c r="L857" s="129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  <c r="Z857" s="129"/>
    </row>
    <row r="858" spans="1:26" ht="18.75">
      <c r="A858" s="129"/>
      <c r="B858" s="126"/>
      <c r="C858" s="127"/>
      <c r="D858" s="128"/>
      <c r="E858" s="128"/>
      <c r="F858" s="129"/>
      <c r="G858" s="136"/>
      <c r="H858" s="136"/>
      <c r="I858" s="129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  <c r="Z858" s="129"/>
    </row>
    <row r="859" spans="1:26" ht="18.75">
      <c r="A859" s="129"/>
      <c r="B859" s="126"/>
      <c r="C859" s="127"/>
      <c r="D859" s="128"/>
      <c r="E859" s="128"/>
      <c r="F859" s="129"/>
      <c r="G859" s="138"/>
      <c r="H859" s="138"/>
      <c r="I859" s="129"/>
      <c r="J859" s="129"/>
      <c r="K859" s="129"/>
      <c r="L859" s="129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  <c r="Z859" s="129"/>
    </row>
    <row r="860" spans="1:26" ht="18.75">
      <c r="A860" s="129"/>
      <c r="B860" s="126"/>
      <c r="C860" s="127"/>
      <c r="D860" s="128"/>
      <c r="E860" s="128"/>
      <c r="F860" s="129"/>
      <c r="G860" s="136"/>
      <c r="H860" s="136"/>
      <c r="I860" s="129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  <c r="Z860" s="129"/>
    </row>
    <row r="861" spans="1:26" ht="18.75">
      <c r="A861" s="129"/>
      <c r="B861" s="126"/>
      <c r="C861" s="127"/>
      <c r="D861" s="128"/>
      <c r="E861" s="128"/>
      <c r="F861" s="129"/>
      <c r="G861" s="138"/>
      <c r="H861" s="138"/>
      <c r="I861" s="129"/>
      <c r="J861" s="129"/>
      <c r="K861" s="129"/>
      <c r="L861" s="129"/>
      <c r="M861" s="129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  <c r="Z861" s="129"/>
    </row>
    <row r="862" spans="1:26" ht="18.75">
      <c r="A862" s="129"/>
      <c r="B862" s="126"/>
      <c r="C862" s="127"/>
      <c r="D862" s="128"/>
      <c r="E862" s="128"/>
      <c r="F862" s="129"/>
      <c r="G862" s="136"/>
      <c r="H862" s="136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  <c r="Z862" s="129"/>
    </row>
    <row r="863" spans="1:26" ht="18.75">
      <c r="A863" s="129"/>
      <c r="B863" s="126"/>
      <c r="C863" s="127"/>
      <c r="D863" s="128"/>
      <c r="E863" s="128"/>
      <c r="F863" s="129"/>
      <c r="G863" s="138"/>
      <c r="H863" s="138"/>
      <c r="I863" s="129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  <c r="Z863" s="129"/>
    </row>
    <row r="864" spans="1:26" ht="18.75">
      <c r="A864" s="129"/>
      <c r="B864" s="126"/>
      <c r="C864" s="127"/>
      <c r="D864" s="128"/>
      <c r="E864" s="128"/>
      <c r="F864" s="129"/>
      <c r="G864" s="136"/>
      <c r="H864" s="136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  <c r="Z864" s="129"/>
    </row>
    <row r="865" spans="1:26" ht="18.75">
      <c r="A865" s="129"/>
      <c r="B865" s="126"/>
      <c r="C865" s="127"/>
      <c r="D865" s="128"/>
      <c r="E865" s="128"/>
      <c r="F865" s="129"/>
      <c r="G865" s="138"/>
      <c r="H865" s="138"/>
      <c r="I865" s="129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  <c r="Z865" s="129"/>
    </row>
    <row r="866" spans="1:26" ht="18.75">
      <c r="A866" s="129"/>
      <c r="B866" s="126"/>
      <c r="C866" s="127"/>
      <c r="D866" s="128"/>
      <c r="E866" s="128"/>
      <c r="F866" s="129"/>
      <c r="G866" s="136"/>
      <c r="H866" s="136"/>
      <c r="I866" s="129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  <c r="Z866" s="129"/>
    </row>
    <row r="867" spans="1:26" ht="18.75">
      <c r="A867" s="129"/>
      <c r="B867" s="126"/>
      <c r="C867" s="127"/>
      <c r="D867" s="128"/>
      <c r="E867" s="128"/>
      <c r="F867" s="129"/>
      <c r="G867" s="138"/>
      <c r="H867" s="138"/>
      <c r="I867" s="129"/>
      <c r="J867" s="129"/>
      <c r="K867" s="129"/>
      <c r="L867" s="129"/>
      <c r="M867" s="129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  <c r="Z867" s="129"/>
    </row>
    <row r="868" spans="1:26" ht="18.75">
      <c r="A868" s="129"/>
      <c r="B868" s="126"/>
      <c r="C868" s="127"/>
      <c r="D868" s="128"/>
      <c r="E868" s="128"/>
      <c r="F868" s="129"/>
      <c r="G868" s="136"/>
      <c r="H868" s="136"/>
      <c r="I868" s="129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  <c r="Z868" s="129"/>
    </row>
    <row r="869" spans="1:26" ht="18.75">
      <c r="A869" s="129"/>
      <c r="B869" s="126"/>
      <c r="C869" s="127"/>
      <c r="D869" s="128"/>
      <c r="E869" s="128"/>
      <c r="F869" s="129"/>
      <c r="G869" s="138"/>
      <c r="H869" s="138"/>
      <c r="I869" s="129"/>
      <c r="J869" s="129"/>
      <c r="K869" s="129"/>
      <c r="L869" s="129"/>
      <c r="M869" s="129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  <c r="Z869" s="129"/>
    </row>
    <row r="870" spans="1:26" ht="18.75">
      <c r="A870" s="129"/>
      <c r="B870" s="126"/>
      <c r="C870" s="127"/>
      <c r="D870" s="128"/>
      <c r="E870" s="128"/>
      <c r="F870" s="129"/>
      <c r="G870" s="136"/>
      <c r="H870" s="136"/>
      <c r="I870" s="129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  <c r="Z870" s="129"/>
    </row>
    <row r="871" spans="1:26" ht="18.75">
      <c r="A871" s="129"/>
      <c r="B871" s="126"/>
      <c r="C871" s="127"/>
      <c r="D871" s="128"/>
      <c r="E871" s="128"/>
      <c r="F871" s="129"/>
      <c r="G871" s="138"/>
      <c r="H871" s="138"/>
      <c r="I871" s="129"/>
      <c r="J871" s="129"/>
      <c r="K871" s="129"/>
      <c r="L871" s="129"/>
      <c r="M871" s="129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  <c r="Z871" s="129"/>
    </row>
    <row r="872" spans="1:26" ht="18.75">
      <c r="A872" s="129"/>
      <c r="B872" s="126"/>
      <c r="C872" s="127"/>
      <c r="D872" s="128"/>
      <c r="E872" s="128"/>
      <c r="F872" s="129"/>
      <c r="G872" s="136"/>
      <c r="H872" s="136"/>
      <c r="I872" s="129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  <c r="Z872" s="129"/>
    </row>
    <row r="873" spans="1:26" ht="18.75">
      <c r="A873" s="129"/>
      <c r="B873" s="126"/>
      <c r="C873" s="127"/>
      <c r="D873" s="128"/>
      <c r="E873" s="128"/>
      <c r="F873" s="129"/>
      <c r="G873" s="138"/>
      <c r="H873" s="138"/>
      <c r="I873" s="129"/>
      <c r="J873" s="129"/>
      <c r="K873" s="129"/>
      <c r="L873" s="129"/>
      <c r="M873" s="129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  <c r="Z873" s="129"/>
    </row>
    <row r="874" spans="1:26" ht="18.75">
      <c r="A874" s="129"/>
      <c r="B874" s="126"/>
      <c r="C874" s="127"/>
      <c r="D874" s="128"/>
      <c r="E874" s="128"/>
      <c r="F874" s="129"/>
      <c r="G874" s="136"/>
      <c r="H874" s="136"/>
      <c r="I874" s="129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  <c r="Z874" s="129"/>
    </row>
    <row r="875" spans="1:26" ht="18.75">
      <c r="A875" s="129"/>
      <c r="B875" s="126"/>
      <c r="C875" s="127"/>
      <c r="D875" s="128"/>
      <c r="E875" s="128"/>
      <c r="F875" s="129"/>
      <c r="G875" s="138"/>
      <c r="H875" s="138"/>
      <c r="I875" s="129"/>
      <c r="J875" s="129"/>
      <c r="K875" s="129"/>
      <c r="L875" s="129"/>
      <c r="M875" s="129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  <c r="Z875" s="129"/>
    </row>
    <row r="876" spans="1:26" ht="18.75">
      <c r="A876" s="129"/>
      <c r="B876" s="126"/>
      <c r="C876" s="127"/>
      <c r="D876" s="128"/>
      <c r="E876" s="128"/>
      <c r="F876" s="129"/>
      <c r="G876" s="136"/>
      <c r="H876" s="136"/>
      <c r="I876" s="129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  <c r="Z876" s="129"/>
    </row>
    <row r="877" spans="1:26" ht="18.75">
      <c r="A877" s="129"/>
      <c r="B877" s="126"/>
      <c r="C877" s="127"/>
      <c r="D877" s="128"/>
      <c r="E877" s="128"/>
      <c r="F877" s="129"/>
      <c r="G877" s="138"/>
      <c r="H877" s="138"/>
      <c r="I877" s="129"/>
      <c r="J877" s="129"/>
      <c r="K877" s="129"/>
      <c r="L877" s="129"/>
      <c r="M877" s="129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  <c r="Z877" s="129"/>
    </row>
    <row r="878" spans="1:26" ht="18.75">
      <c r="A878" s="129"/>
      <c r="B878" s="126"/>
      <c r="C878" s="127"/>
      <c r="D878" s="128"/>
      <c r="E878" s="128"/>
      <c r="F878" s="129"/>
      <c r="G878" s="136"/>
      <c r="H878" s="136"/>
      <c r="I878" s="129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  <c r="Z878" s="129"/>
    </row>
    <row r="879" spans="1:26" ht="18.75">
      <c r="A879" s="129"/>
      <c r="B879" s="126"/>
      <c r="C879" s="127"/>
      <c r="D879" s="128"/>
      <c r="E879" s="128"/>
      <c r="F879" s="129"/>
      <c r="G879" s="138"/>
      <c r="H879" s="138"/>
      <c r="I879" s="129"/>
      <c r="J879" s="129"/>
      <c r="K879" s="129"/>
      <c r="L879" s="129"/>
      <c r="M879" s="129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  <c r="Z879" s="129"/>
    </row>
    <row r="880" spans="1:26" ht="18.75">
      <c r="A880" s="129"/>
      <c r="B880" s="126"/>
      <c r="C880" s="127"/>
      <c r="D880" s="128"/>
      <c r="E880" s="128"/>
      <c r="F880" s="129"/>
      <c r="G880" s="136"/>
      <c r="H880" s="136"/>
      <c r="I880" s="129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  <c r="Z880" s="129"/>
    </row>
    <row r="881" spans="1:26" ht="18.75">
      <c r="A881" s="129"/>
      <c r="B881" s="126"/>
      <c r="C881" s="127"/>
      <c r="D881" s="128"/>
      <c r="E881" s="128"/>
      <c r="F881" s="129"/>
      <c r="G881" s="138"/>
      <c r="H881" s="138"/>
      <c r="I881" s="129"/>
      <c r="J881" s="129"/>
      <c r="K881" s="129"/>
      <c r="L881" s="129"/>
      <c r="M881" s="129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  <c r="Z881" s="129"/>
    </row>
    <row r="882" spans="1:26" ht="18.75">
      <c r="A882" s="129"/>
      <c r="B882" s="126"/>
      <c r="C882" s="127"/>
      <c r="D882" s="128"/>
      <c r="E882" s="128"/>
      <c r="F882" s="129"/>
      <c r="G882" s="136"/>
      <c r="H882" s="136"/>
      <c r="I882" s="129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  <c r="Z882" s="129"/>
    </row>
    <row r="883" spans="1:26" ht="18.75">
      <c r="A883" s="129"/>
      <c r="B883" s="126"/>
      <c r="C883" s="127"/>
      <c r="D883" s="128"/>
      <c r="E883" s="128"/>
      <c r="F883" s="129"/>
      <c r="G883" s="138"/>
      <c r="H883" s="138"/>
      <c r="I883" s="129"/>
      <c r="J883" s="129"/>
      <c r="K883" s="129"/>
      <c r="L883" s="129"/>
      <c r="M883" s="129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  <c r="Z883" s="129"/>
    </row>
    <row r="884" spans="1:26" ht="18.75">
      <c r="A884" s="129"/>
      <c r="B884" s="126"/>
      <c r="C884" s="127"/>
      <c r="D884" s="128"/>
      <c r="E884" s="128"/>
      <c r="F884" s="129"/>
      <c r="G884" s="136"/>
      <c r="H884" s="136"/>
      <c r="I884" s="129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  <c r="Z884" s="129"/>
    </row>
    <row r="885" spans="1:26" ht="18.75">
      <c r="A885" s="129"/>
      <c r="B885" s="126"/>
      <c r="C885" s="127"/>
      <c r="D885" s="128"/>
      <c r="E885" s="128"/>
      <c r="F885" s="129"/>
      <c r="G885" s="138"/>
      <c r="H885" s="138"/>
      <c r="I885" s="129"/>
      <c r="J885" s="129"/>
      <c r="K885" s="129"/>
      <c r="L885" s="129"/>
      <c r="M885" s="129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  <c r="Z885" s="129"/>
    </row>
    <row r="886" spans="1:26" ht="18.75">
      <c r="A886" s="129"/>
      <c r="B886" s="126"/>
      <c r="C886" s="127"/>
      <c r="D886" s="128"/>
      <c r="E886" s="128"/>
      <c r="F886" s="129"/>
      <c r="G886" s="136"/>
      <c r="H886" s="136"/>
      <c r="I886" s="129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  <c r="Z886" s="129"/>
    </row>
    <row r="887" spans="1:26" ht="18.75">
      <c r="A887" s="129"/>
      <c r="B887" s="126"/>
      <c r="C887" s="127"/>
      <c r="D887" s="128"/>
      <c r="E887" s="128"/>
      <c r="F887" s="129"/>
      <c r="G887" s="138"/>
      <c r="H887" s="138"/>
      <c r="I887" s="129"/>
      <c r="J887" s="129"/>
      <c r="K887" s="129"/>
      <c r="L887" s="129"/>
      <c r="M887" s="129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  <c r="Z887" s="129"/>
    </row>
    <row r="888" spans="1:26" ht="18.75">
      <c r="A888" s="129"/>
      <c r="B888" s="126"/>
      <c r="C888" s="127"/>
      <c r="D888" s="128"/>
      <c r="E888" s="128"/>
      <c r="F888" s="129"/>
      <c r="G888" s="136"/>
      <c r="H888" s="136"/>
      <c r="I888" s="129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  <c r="Z888" s="129"/>
    </row>
    <row r="889" spans="1:26" ht="18.75">
      <c r="A889" s="129"/>
      <c r="B889" s="126"/>
      <c r="C889" s="127"/>
      <c r="D889" s="128"/>
      <c r="E889" s="128"/>
      <c r="F889" s="129"/>
      <c r="G889" s="138"/>
      <c r="H889" s="138"/>
      <c r="I889" s="129"/>
      <c r="J889" s="129"/>
      <c r="K889" s="129"/>
      <c r="L889" s="129"/>
      <c r="M889" s="129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  <c r="Z889" s="129"/>
    </row>
    <row r="890" spans="1:26" ht="18.75">
      <c r="A890" s="129"/>
      <c r="B890" s="126"/>
      <c r="C890" s="127"/>
      <c r="D890" s="128"/>
      <c r="E890" s="128"/>
      <c r="F890" s="129"/>
      <c r="G890" s="136"/>
      <c r="H890" s="136"/>
      <c r="I890" s="129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  <c r="Z890" s="129"/>
    </row>
    <row r="891" spans="1:26" ht="18.75">
      <c r="A891" s="129"/>
      <c r="B891" s="126"/>
      <c r="C891" s="127"/>
      <c r="D891" s="128"/>
      <c r="E891" s="128"/>
      <c r="F891" s="129"/>
      <c r="G891" s="138"/>
      <c r="H891" s="138"/>
      <c r="I891" s="129"/>
      <c r="J891" s="129"/>
      <c r="K891" s="129"/>
      <c r="L891" s="129"/>
      <c r="M891" s="129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  <c r="Z891" s="129"/>
    </row>
    <row r="892" spans="1:26" ht="18.75">
      <c r="A892" s="129"/>
      <c r="B892" s="126"/>
      <c r="C892" s="127"/>
      <c r="D892" s="128"/>
      <c r="E892" s="128"/>
      <c r="F892" s="129"/>
      <c r="G892" s="136"/>
      <c r="H892" s="136"/>
      <c r="I892" s="129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  <c r="Z892" s="129"/>
    </row>
    <row r="893" spans="1:26" ht="18.75">
      <c r="A893" s="129"/>
      <c r="B893" s="126"/>
      <c r="C893" s="127"/>
      <c r="D893" s="128"/>
      <c r="E893" s="128"/>
      <c r="F893" s="129"/>
      <c r="G893" s="138"/>
      <c r="H893" s="138"/>
      <c r="I893" s="129"/>
      <c r="J893" s="129"/>
      <c r="K893" s="129"/>
      <c r="L893" s="129"/>
      <c r="M893" s="129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  <c r="Z893" s="129"/>
    </row>
    <row r="894" spans="1:26" ht="18.75">
      <c r="A894" s="129"/>
      <c r="B894" s="126"/>
      <c r="C894" s="127"/>
      <c r="D894" s="128"/>
      <c r="E894" s="128"/>
      <c r="F894" s="129"/>
      <c r="G894" s="136"/>
      <c r="H894" s="136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  <c r="Z894" s="129"/>
    </row>
    <row r="895" spans="1:26" ht="18.75">
      <c r="A895" s="129"/>
      <c r="B895" s="126"/>
      <c r="C895" s="127"/>
      <c r="D895" s="128"/>
      <c r="E895" s="128"/>
      <c r="F895" s="129"/>
      <c r="G895" s="138"/>
      <c r="H895" s="138"/>
      <c r="I895" s="129"/>
      <c r="J895" s="129"/>
      <c r="K895" s="129"/>
      <c r="L895" s="129"/>
      <c r="M895" s="129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  <c r="Z895" s="129"/>
    </row>
    <row r="896" spans="1:26" ht="18.75">
      <c r="A896" s="129"/>
      <c r="B896" s="126"/>
      <c r="C896" s="127"/>
      <c r="D896" s="128"/>
      <c r="E896" s="128"/>
      <c r="F896" s="129"/>
      <c r="G896" s="136"/>
      <c r="H896" s="136"/>
      <c r="I896" s="129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  <c r="Z896" s="129"/>
    </row>
    <row r="897" spans="1:26" ht="18.75">
      <c r="A897" s="129"/>
      <c r="B897" s="126"/>
      <c r="C897" s="127"/>
      <c r="D897" s="128"/>
      <c r="E897" s="128"/>
      <c r="F897" s="129"/>
      <c r="G897" s="138"/>
      <c r="H897" s="138"/>
      <c r="I897" s="129"/>
      <c r="J897" s="129"/>
      <c r="K897" s="129"/>
      <c r="L897" s="129"/>
      <c r="M897" s="129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  <c r="Z897" s="129"/>
    </row>
    <row r="898" spans="1:26" ht="18.75">
      <c r="A898" s="129"/>
      <c r="B898" s="126"/>
      <c r="C898" s="127"/>
      <c r="D898" s="128"/>
      <c r="E898" s="128"/>
      <c r="F898" s="129"/>
      <c r="G898" s="136"/>
      <c r="H898" s="136"/>
      <c r="I898" s="129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  <c r="Z898" s="129"/>
    </row>
    <row r="899" spans="1:26" ht="18.75">
      <c r="A899" s="129"/>
      <c r="B899" s="126"/>
      <c r="C899" s="127"/>
      <c r="D899" s="128"/>
      <c r="E899" s="128"/>
      <c r="F899" s="129"/>
      <c r="G899" s="138"/>
      <c r="H899" s="138"/>
      <c r="I899" s="129"/>
      <c r="J899" s="129"/>
      <c r="K899" s="129"/>
      <c r="L899" s="129"/>
      <c r="M899" s="129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  <c r="Z899" s="129"/>
    </row>
    <row r="900" spans="1:26" ht="18.75">
      <c r="A900" s="129"/>
      <c r="B900" s="126"/>
      <c r="C900" s="127"/>
      <c r="D900" s="128"/>
      <c r="E900" s="128"/>
      <c r="F900" s="129"/>
      <c r="G900" s="136"/>
      <c r="H900" s="136"/>
      <c r="I900" s="129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  <c r="Z900" s="129"/>
    </row>
    <row r="901" spans="1:26" ht="18.75">
      <c r="A901" s="129"/>
      <c r="B901" s="126"/>
      <c r="C901" s="127"/>
      <c r="D901" s="128"/>
      <c r="E901" s="128"/>
      <c r="F901" s="129"/>
      <c r="G901" s="138"/>
      <c r="H901" s="138"/>
      <c r="I901" s="129"/>
      <c r="J901" s="129"/>
      <c r="K901" s="129"/>
      <c r="L901" s="129"/>
      <c r="M901" s="129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  <c r="Z901" s="129"/>
    </row>
    <row r="902" spans="1:26" ht="18.75">
      <c r="A902" s="129"/>
      <c r="B902" s="126"/>
      <c r="C902" s="127"/>
      <c r="D902" s="128"/>
      <c r="E902" s="128"/>
      <c r="F902" s="129"/>
      <c r="G902" s="136"/>
      <c r="H902" s="136"/>
      <c r="I902" s="129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  <c r="Z902" s="129"/>
    </row>
    <row r="903" spans="1:26" ht="18.75">
      <c r="A903" s="129"/>
      <c r="B903" s="126"/>
      <c r="C903" s="127"/>
      <c r="D903" s="128"/>
      <c r="E903" s="128"/>
      <c r="F903" s="129"/>
      <c r="G903" s="138"/>
      <c r="H903" s="138"/>
      <c r="I903" s="129"/>
      <c r="J903" s="129"/>
      <c r="K903" s="129"/>
      <c r="L903" s="129"/>
      <c r="M903" s="129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  <c r="Z903" s="129"/>
    </row>
    <row r="904" spans="1:26" ht="18.75">
      <c r="A904" s="129"/>
      <c r="B904" s="126"/>
      <c r="C904" s="127"/>
      <c r="D904" s="128"/>
      <c r="E904" s="128"/>
      <c r="F904" s="129"/>
      <c r="G904" s="136"/>
      <c r="H904" s="136"/>
      <c r="I904" s="129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  <c r="Z904" s="129"/>
    </row>
    <row r="905" spans="1:26" ht="18.75">
      <c r="A905" s="129"/>
      <c r="B905" s="126"/>
      <c r="C905" s="127"/>
      <c r="D905" s="128"/>
      <c r="E905" s="128"/>
      <c r="F905" s="129"/>
      <c r="G905" s="138"/>
      <c r="H905" s="138"/>
      <c r="I905" s="129"/>
      <c r="J905" s="129"/>
      <c r="K905" s="129"/>
      <c r="L905" s="129"/>
      <c r="M905" s="129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  <c r="Z905" s="129"/>
    </row>
    <row r="906" spans="1:26" ht="18.75">
      <c r="A906" s="129"/>
      <c r="B906" s="126"/>
      <c r="C906" s="127"/>
      <c r="D906" s="128"/>
      <c r="E906" s="128"/>
      <c r="F906" s="129"/>
      <c r="G906" s="136"/>
      <c r="H906" s="136"/>
      <c r="I906" s="129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  <c r="Z906" s="129"/>
    </row>
    <row r="907" spans="1:26" ht="18.75">
      <c r="A907" s="129"/>
      <c r="B907" s="126"/>
      <c r="C907" s="127"/>
      <c r="D907" s="128"/>
      <c r="E907" s="128"/>
      <c r="F907" s="129"/>
      <c r="G907" s="138"/>
      <c r="H907" s="138"/>
      <c r="I907" s="129"/>
      <c r="J907" s="129"/>
      <c r="K907" s="129"/>
      <c r="L907" s="129"/>
      <c r="M907" s="129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  <c r="Z907" s="129"/>
    </row>
    <row r="908" spans="1:26" ht="18.75">
      <c r="A908" s="129"/>
      <c r="B908" s="126"/>
      <c r="C908" s="127"/>
      <c r="D908" s="128"/>
      <c r="E908" s="128"/>
      <c r="F908" s="129"/>
      <c r="G908" s="136"/>
      <c r="H908" s="136"/>
      <c r="I908" s="129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  <c r="Z908" s="129"/>
    </row>
    <row r="909" spans="1:26" ht="18.75">
      <c r="A909" s="129"/>
      <c r="B909" s="126"/>
      <c r="C909" s="127"/>
      <c r="D909" s="128"/>
      <c r="E909" s="128"/>
      <c r="F909" s="129"/>
      <c r="G909" s="138"/>
      <c r="H909" s="138"/>
      <c r="I909" s="129"/>
      <c r="J909" s="129"/>
      <c r="K909" s="129"/>
      <c r="L909" s="129"/>
      <c r="M909" s="129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  <c r="Z909" s="129"/>
    </row>
    <row r="910" spans="1:26" ht="18.75">
      <c r="A910" s="129"/>
      <c r="B910" s="126"/>
      <c r="C910" s="127"/>
      <c r="D910" s="128"/>
      <c r="E910" s="128"/>
      <c r="F910" s="129"/>
      <c r="G910" s="136"/>
      <c r="H910" s="136"/>
      <c r="I910" s="129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  <c r="Z910" s="129"/>
    </row>
    <row r="911" spans="1:26" ht="18.75">
      <c r="A911" s="129"/>
      <c r="B911" s="126"/>
      <c r="C911" s="127"/>
      <c r="D911" s="128"/>
      <c r="E911" s="128"/>
      <c r="F911" s="129"/>
      <c r="G911" s="138"/>
      <c r="H911" s="138"/>
      <c r="I911" s="129"/>
      <c r="J911" s="129"/>
      <c r="K911" s="129"/>
      <c r="L911" s="129"/>
      <c r="M911" s="129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  <c r="Z911" s="129"/>
    </row>
    <row r="912" spans="1:26" ht="18.75">
      <c r="A912" s="129"/>
      <c r="B912" s="126"/>
      <c r="C912" s="127"/>
      <c r="D912" s="128"/>
      <c r="E912" s="128"/>
      <c r="F912" s="129"/>
      <c r="G912" s="136"/>
      <c r="H912" s="136"/>
      <c r="I912" s="129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  <c r="Z912" s="129"/>
    </row>
    <row r="913" spans="1:26" ht="18.75">
      <c r="A913" s="129"/>
      <c r="B913" s="126"/>
      <c r="C913" s="127"/>
      <c r="D913" s="128"/>
      <c r="E913" s="128"/>
      <c r="F913" s="129"/>
      <c r="G913" s="138"/>
      <c r="H913" s="138"/>
      <c r="I913" s="129"/>
      <c r="J913" s="129"/>
      <c r="K913" s="129"/>
      <c r="L913" s="129"/>
      <c r="M913" s="129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  <c r="Z913" s="129"/>
    </row>
    <row r="914" spans="1:26" ht="18.75">
      <c r="A914" s="129"/>
      <c r="B914" s="126"/>
      <c r="C914" s="127"/>
      <c r="D914" s="128"/>
      <c r="E914" s="128"/>
      <c r="F914" s="129"/>
      <c r="G914" s="136"/>
      <c r="H914" s="136"/>
      <c r="I914" s="129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  <c r="Z914" s="129"/>
    </row>
    <row r="915" spans="1:26" ht="18.75">
      <c r="A915" s="129"/>
      <c r="B915" s="126"/>
      <c r="C915" s="127"/>
      <c r="D915" s="128"/>
      <c r="E915" s="128"/>
      <c r="F915" s="129"/>
      <c r="G915" s="138"/>
      <c r="H915" s="138"/>
      <c r="I915" s="129"/>
      <c r="J915" s="129"/>
      <c r="K915" s="129"/>
      <c r="L915" s="129"/>
      <c r="M915" s="129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  <c r="Z915" s="129"/>
    </row>
    <row r="916" spans="1:26" ht="18.75">
      <c r="A916" s="129"/>
      <c r="B916" s="126"/>
      <c r="C916" s="127"/>
      <c r="D916" s="128"/>
      <c r="E916" s="128"/>
      <c r="F916" s="129"/>
      <c r="G916" s="136"/>
      <c r="H916" s="136"/>
      <c r="I916" s="129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  <c r="Z916" s="129"/>
    </row>
    <row r="917" spans="1:26" ht="18.75">
      <c r="A917" s="129"/>
      <c r="B917" s="126"/>
      <c r="C917" s="127"/>
      <c r="D917" s="128"/>
      <c r="E917" s="128"/>
      <c r="F917" s="129"/>
      <c r="G917" s="138"/>
      <c r="H917" s="138"/>
      <c r="I917" s="129"/>
      <c r="J917" s="129"/>
      <c r="K917" s="129"/>
      <c r="L917" s="129"/>
      <c r="M917" s="129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  <c r="Z917" s="129"/>
    </row>
    <row r="918" spans="1:26" ht="18.75">
      <c r="A918" s="129"/>
      <c r="B918" s="126"/>
      <c r="C918" s="127"/>
      <c r="D918" s="128"/>
      <c r="E918" s="128"/>
      <c r="F918" s="129"/>
      <c r="G918" s="136"/>
      <c r="H918" s="136"/>
      <c r="I918" s="129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  <c r="Z918" s="129"/>
    </row>
    <row r="919" spans="1:26" ht="18.75">
      <c r="A919" s="129"/>
      <c r="B919" s="126"/>
      <c r="C919" s="127"/>
      <c r="D919" s="128"/>
      <c r="E919" s="128"/>
      <c r="F919" s="129"/>
      <c r="G919" s="138"/>
      <c r="H919" s="138"/>
      <c r="I919" s="129"/>
      <c r="J919" s="129"/>
      <c r="K919" s="129"/>
      <c r="L919" s="129"/>
      <c r="M919" s="129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  <c r="Z919" s="129"/>
    </row>
    <row r="920" spans="1:26" ht="18.75">
      <c r="A920" s="129"/>
      <c r="B920" s="126"/>
      <c r="C920" s="127"/>
      <c r="D920" s="128"/>
      <c r="E920" s="128"/>
      <c r="F920" s="129"/>
      <c r="G920" s="136"/>
      <c r="H920" s="136"/>
      <c r="I920" s="129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  <c r="Z920" s="129"/>
    </row>
    <row r="921" spans="1:26" ht="18.75">
      <c r="A921" s="129"/>
      <c r="B921" s="126"/>
      <c r="C921" s="127"/>
      <c r="D921" s="128"/>
      <c r="E921" s="128"/>
      <c r="F921" s="129"/>
      <c r="G921" s="138"/>
      <c r="H921" s="138"/>
      <c r="I921" s="129"/>
      <c r="J921" s="129"/>
      <c r="K921" s="129"/>
      <c r="L921" s="129"/>
      <c r="M921" s="129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  <c r="Z921" s="129"/>
    </row>
    <row r="922" spans="1:26" ht="18.75">
      <c r="A922" s="129"/>
      <c r="B922" s="126"/>
      <c r="C922" s="127"/>
      <c r="D922" s="128"/>
      <c r="E922" s="128"/>
      <c r="F922" s="129"/>
      <c r="G922" s="136"/>
      <c r="H922" s="136"/>
      <c r="I922" s="129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  <c r="Z922" s="129"/>
    </row>
    <row r="923" spans="1:26" ht="18.75">
      <c r="A923" s="129"/>
      <c r="B923" s="126"/>
      <c r="C923" s="127"/>
      <c r="D923" s="128"/>
      <c r="E923" s="128"/>
      <c r="F923" s="129"/>
      <c r="G923" s="138"/>
      <c r="H923" s="138"/>
      <c r="I923" s="129"/>
      <c r="J923" s="129"/>
      <c r="K923" s="129"/>
      <c r="L923" s="129"/>
      <c r="M923" s="129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  <c r="Z923" s="129"/>
    </row>
    <row r="924" spans="1:26" ht="18.75">
      <c r="A924" s="129"/>
      <c r="B924" s="126"/>
      <c r="C924" s="127"/>
      <c r="D924" s="128"/>
      <c r="E924" s="128"/>
      <c r="F924" s="129"/>
      <c r="G924" s="136"/>
      <c r="H924" s="136"/>
      <c r="I924" s="129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  <c r="Z924" s="129"/>
    </row>
    <row r="925" spans="1:26" ht="18.75">
      <c r="A925" s="129"/>
      <c r="B925" s="126"/>
      <c r="C925" s="127"/>
      <c r="D925" s="128"/>
      <c r="E925" s="128"/>
      <c r="F925" s="129"/>
      <c r="G925" s="138"/>
      <c r="H925" s="138"/>
      <c r="I925" s="129"/>
      <c r="J925" s="129"/>
      <c r="K925" s="129"/>
      <c r="L925" s="129"/>
      <c r="M925" s="129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  <c r="Z925" s="129"/>
    </row>
    <row r="926" spans="1:26" ht="18.75">
      <c r="A926" s="129"/>
      <c r="B926" s="126"/>
      <c r="C926" s="127"/>
      <c r="D926" s="128"/>
      <c r="E926" s="128"/>
      <c r="F926" s="129"/>
      <c r="G926" s="136"/>
      <c r="H926" s="136"/>
      <c r="I926" s="129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  <c r="Z926" s="129"/>
    </row>
    <row r="927" spans="1:26" ht="18.75">
      <c r="A927" s="129"/>
      <c r="B927" s="126"/>
      <c r="C927" s="127"/>
      <c r="D927" s="128"/>
      <c r="E927" s="128"/>
      <c r="F927" s="129"/>
      <c r="G927" s="138"/>
      <c r="H927" s="138"/>
      <c r="I927" s="129"/>
      <c r="J927" s="129"/>
      <c r="K927" s="129"/>
      <c r="L927" s="129"/>
      <c r="M927" s="129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  <c r="Z927" s="129"/>
    </row>
    <row r="928" spans="1:26" ht="18.75">
      <c r="A928" s="129"/>
      <c r="B928" s="126"/>
      <c r="C928" s="127"/>
      <c r="D928" s="128"/>
      <c r="E928" s="128"/>
      <c r="F928" s="129"/>
      <c r="G928" s="136"/>
      <c r="H928" s="136"/>
      <c r="I928" s="129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  <c r="Z928" s="129"/>
    </row>
    <row r="929" spans="1:26" ht="18.75">
      <c r="A929" s="129"/>
      <c r="B929" s="126"/>
      <c r="C929" s="127"/>
      <c r="D929" s="128"/>
      <c r="E929" s="128"/>
      <c r="F929" s="129"/>
      <c r="G929" s="138"/>
      <c r="H929" s="138"/>
      <c r="I929" s="129"/>
      <c r="J929" s="129"/>
      <c r="K929" s="129"/>
      <c r="L929" s="129"/>
      <c r="M929" s="129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  <c r="Z929" s="129"/>
    </row>
    <row r="930" spans="1:26" ht="18.75">
      <c r="A930" s="129"/>
      <c r="B930" s="126"/>
      <c r="C930" s="127"/>
      <c r="D930" s="128"/>
      <c r="E930" s="128"/>
      <c r="F930" s="129"/>
      <c r="G930" s="136"/>
      <c r="H930" s="136"/>
      <c r="I930" s="129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  <c r="Z930" s="129"/>
    </row>
    <row r="931" spans="1:26" ht="18.75">
      <c r="A931" s="129"/>
      <c r="B931" s="126"/>
      <c r="C931" s="127"/>
      <c r="D931" s="128"/>
      <c r="E931" s="128"/>
      <c r="F931" s="129"/>
      <c r="G931" s="138"/>
      <c r="H931" s="138"/>
      <c r="I931" s="129"/>
      <c r="J931" s="129"/>
      <c r="K931" s="129"/>
      <c r="L931" s="129"/>
      <c r="M931" s="129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  <c r="Z931" s="129"/>
    </row>
    <row r="932" spans="1:26" ht="18.75">
      <c r="A932" s="129"/>
      <c r="B932" s="126"/>
      <c r="C932" s="127"/>
      <c r="D932" s="128"/>
      <c r="E932" s="128"/>
      <c r="F932" s="129"/>
      <c r="G932" s="136"/>
      <c r="H932" s="136"/>
      <c r="I932" s="129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  <c r="Z932" s="129"/>
    </row>
    <row r="933" spans="1:26" ht="18.75">
      <c r="A933" s="129"/>
      <c r="B933" s="126"/>
      <c r="C933" s="127"/>
      <c r="D933" s="128"/>
      <c r="E933" s="128"/>
      <c r="F933" s="129"/>
      <c r="G933" s="138"/>
      <c r="H933" s="138"/>
      <c r="I933" s="129"/>
      <c r="J933" s="129"/>
      <c r="K933" s="129"/>
      <c r="L933" s="129"/>
      <c r="M933" s="129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  <c r="Z933" s="129"/>
    </row>
    <row r="934" spans="1:26" ht="18.75">
      <c r="A934" s="129"/>
      <c r="B934" s="126"/>
      <c r="C934" s="127"/>
      <c r="D934" s="128"/>
      <c r="E934" s="128"/>
      <c r="F934" s="129"/>
      <c r="G934" s="136"/>
      <c r="H934" s="136"/>
      <c r="I934" s="129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  <c r="Z934" s="129"/>
    </row>
    <row r="935" spans="1:26" ht="18.75">
      <c r="A935" s="129"/>
      <c r="B935" s="126"/>
      <c r="C935" s="127"/>
      <c r="D935" s="128"/>
      <c r="E935" s="128"/>
      <c r="F935" s="129"/>
      <c r="G935" s="138"/>
      <c r="H935" s="138"/>
      <c r="I935" s="129"/>
      <c r="J935" s="129"/>
      <c r="K935" s="129"/>
      <c r="L935" s="129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  <c r="Z935" s="129"/>
    </row>
    <row r="936" spans="1:26" ht="18.75">
      <c r="A936" s="129"/>
      <c r="B936" s="126"/>
      <c r="C936" s="127"/>
      <c r="D936" s="128"/>
      <c r="E936" s="128"/>
      <c r="F936" s="129"/>
      <c r="G936" s="136"/>
      <c r="H936" s="136"/>
      <c r="I936" s="129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29"/>
      <c r="U936" s="129"/>
      <c r="V936" s="129"/>
      <c r="W936" s="129"/>
      <c r="X936" s="129"/>
      <c r="Y936" s="129"/>
      <c r="Z936" s="129"/>
    </row>
    <row r="937" spans="1:26" ht="18.75">
      <c r="A937" s="129"/>
      <c r="B937" s="126"/>
      <c r="C937" s="127"/>
      <c r="D937" s="128"/>
      <c r="E937" s="128"/>
      <c r="F937" s="129"/>
      <c r="G937" s="138"/>
      <c r="H937" s="138"/>
      <c r="I937" s="129"/>
      <c r="J937" s="129"/>
      <c r="K937" s="129"/>
      <c r="L937" s="129"/>
      <c r="M937" s="129"/>
      <c r="N937" s="129"/>
      <c r="O937" s="129"/>
      <c r="P937" s="129"/>
      <c r="Q937" s="129"/>
      <c r="R937" s="129"/>
      <c r="S937" s="129"/>
      <c r="T937" s="129"/>
      <c r="U937" s="129"/>
      <c r="V937" s="129"/>
      <c r="W937" s="129"/>
      <c r="X937" s="129"/>
      <c r="Y937" s="129"/>
      <c r="Z937" s="129"/>
    </row>
    <row r="938" spans="1:26" ht="18.75">
      <c r="A938" s="129"/>
      <c r="B938" s="126"/>
      <c r="C938" s="127"/>
      <c r="D938" s="128"/>
      <c r="E938" s="128"/>
      <c r="F938" s="129"/>
      <c r="G938" s="136"/>
      <c r="H938" s="136"/>
      <c r="I938" s="129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29"/>
      <c r="U938" s="129"/>
      <c r="V938" s="129"/>
      <c r="W938" s="129"/>
      <c r="X938" s="129"/>
      <c r="Y938" s="129"/>
      <c r="Z938" s="129"/>
    </row>
    <row r="939" spans="1:26" ht="18.75">
      <c r="A939" s="129"/>
      <c r="B939" s="126"/>
      <c r="C939" s="127"/>
      <c r="D939" s="128"/>
      <c r="E939" s="128"/>
      <c r="F939" s="129"/>
      <c r="G939" s="138"/>
      <c r="H939" s="138"/>
      <c r="I939" s="129"/>
      <c r="J939" s="129"/>
      <c r="K939" s="129"/>
      <c r="L939" s="129"/>
      <c r="M939" s="129"/>
      <c r="N939" s="129"/>
      <c r="O939" s="129"/>
      <c r="P939" s="129"/>
      <c r="Q939" s="129"/>
      <c r="R939" s="129"/>
      <c r="S939" s="129"/>
      <c r="T939" s="129"/>
      <c r="U939" s="129"/>
      <c r="V939" s="129"/>
      <c r="W939" s="129"/>
      <c r="X939" s="129"/>
      <c r="Y939" s="129"/>
      <c r="Z939" s="129"/>
    </row>
    <row r="940" spans="1:26" ht="18.75">
      <c r="A940" s="129"/>
      <c r="B940" s="126"/>
      <c r="C940" s="127"/>
      <c r="D940" s="128"/>
      <c r="E940" s="128"/>
      <c r="F940" s="129"/>
      <c r="G940" s="136"/>
      <c r="H940" s="136"/>
      <c r="I940" s="129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29"/>
      <c r="U940" s="129"/>
      <c r="V940" s="129"/>
      <c r="W940" s="129"/>
      <c r="X940" s="129"/>
      <c r="Y940" s="129"/>
      <c r="Z940" s="129"/>
    </row>
    <row r="941" spans="1:26" ht="18.75">
      <c r="A941" s="129"/>
      <c r="B941" s="126"/>
      <c r="C941" s="127"/>
      <c r="D941" s="128"/>
      <c r="E941" s="128"/>
      <c r="F941" s="129"/>
      <c r="G941" s="138"/>
      <c r="H941" s="138"/>
      <c r="I941" s="129"/>
      <c r="J941" s="129"/>
      <c r="K941" s="129"/>
      <c r="L941" s="129"/>
      <c r="M941" s="129"/>
      <c r="N941" s="129"/>
      <c r="O941" s="129"/>
      <c r="P941" s="129"/>
      <c r="Q941" s="129"/>
      <c r="R941" s="129"/>
      <c r="S941" s="129"/>
      <c r="T941" s="129"/>
      <c r="U941" s="129"/>
      <c r="V941" s="129"/>
      <c r="W941" s="129"/>
      <c r="X941" s="129"/>
      <c r="Y941" s="129"/>
      <c r="Z941" s="129"/>
    </row>
    <row r="942" spans="1:26" ht="18.75">
      <c r="A942" s="129"/>
      <c r="B942" s="126"/>
      <c r="C942" s="127"/>
      <c r="D942" s="128"/>
      <c r="E942" s="128"/>
      <c r="F942" s="129"/>
      <c r="G942" s="136"/>
      <c r="H942" s="136"/>
      <c r="I942" s="129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29"/>
      <c r="U942" s="129"/>
      <c r="V942" s="129"/>
      <c r="W942" s="129"/>
      <c r="X942" s="129"/>
      <c r="Y942" s="129"/>
      <c r="Z942" s="129"/>
    </row>
    <row r="943" spans="1:26" ht="18.75">
      <c r="A943" s="129"/>
      <c r="B943" s="126"/>
      <c r="C943" s="127"/>
      <c r="D943" s="128"/>
      <c r="E943" s="128"/>
      <c r="F943" s="129"/>
      <c r="G943" s="138"/>
      <c r="H943" s="138"/>
      <c r="I943" s="129"/>
      <c r="J943" s="129"/>
      <c r="K943" s="129"/>
      <c r="L943" s="129"/>
      <c r="M943" s="129"/>
      <c r="N943" s="129"/>
      <c r="O943" s="129"/>
      <c r="P943" s="129"/>
      <c r="Q943" s="129"/>
      <c r="R943" s="129"/>
      <c r="S943" s="129"/>
      <c r="T943" s="129"/>
      <c r="U943" s="129"/>
      <c r="V943" s="129"/>
      <c r="W943" s="129"/>
      <c r="X943" s="129"/>
      <c r="Y943" s="129"/>
      <c r="Z943" s="129"/>
    </row>
    <row r="944" spans="1:26" ht="18.75">
      <c r="A944" s="129"/>
      <c r="B944" s="126"/>
      <c r="C944" s="127"/>
      <c r="D944" s="128"/>
      <c r="E944" s="128"/>
      <c r="F944" s="129"/>
      <c r="G944" s="136"/>
      <c r="H944" s="136"/>
      <c r="I944" s="129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29"/>
      <c r="U944" s="129"/>
      <c r="V944" s="129"/>
      <c r="W944" s="129"/>
      <c r="X944" s="129"/>
      <c r="Y944" s="129"/>
      <c r="Z944" s="129"/>
    </row>
    <row r="945" spans="1:26" ht="18.75">
      <c r="A945" s="129"/>
      <c r="B945" s="126"/>
      <c r="C945" s="127"/>
      <c r="D945" s="128"/>
      <c r="E945" s="128"/>
      <c r="F945" s="129"/>
      <c r="G945" s="138"/>
      <c r="H945" s="138"/>
      <c r="I945" s="129"/>
      <c r="J945" s="129"/>
      <c r="K945" s="129"/>
      <c r="L945" s="129"/>
      <c r="M945" s="129"/>
      <c r="N945" s="129"/>
      <c r="O945" s="129"/>
      <c r="P945" s="129"/>
      <c r="Q945" s="129"/>
      <c r="R945" s="129"/>
      <c r="S945" s="129"/>
      <c r="T945" s="129"/>
      <c r="U945" s="129"/>
      <c r="V945" s="129"/>
      <c r="W945" s="129"/>
      <c r="X945" s="129"/>
      <c r="Y945" s="129"/>
      <c r="Z945" s="129"/>
    </row>
    <row r="946" spans="1:26" ht="18.75">
      <c r="A946" s="129"/>
      <c r="B946" s="126"/>
      <c r="C946" s="127"/>
      <c r="D946" s="128"/>
      <c r="E946" s="128"/>
      <c r="F946" s="129"/>
      <c r="G946" s="136"/>
      <c r="H946" s="136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  <c r="Z946" s="129"/>
    </row>
    <row r="947" spans="1:26" ht="18.75">
      <c r="A947" s="129"/>
      <c r="B947" s="126"/>
      <c r="C947" s="127"/>
      <c r="D947" s="128"/>
      <c r="E947" s="128"/>
      <c r="F947" s="129"/>
      <c r="G947" s="138"/>
      <c r="H947" s="138"/>
      <c r="I947" s="129"/>
      <c r="J947" s="129"/>
      <c r="K947" s="129"/>
      <c r="L947" s="129"/>
      <c r="M947" s="129"/>
      <c r="N947" s="129"/>
      <c r="O947" s="129"/>
      <c r="P947" s="129"/>
      <c r="Q947" s="129"/>
      <c r="R947" s="129"/>
      <c r="S947" s="129"/>
      <c r="T947" s="129"/>
      <c r="U947" s="129"/>
      <c r="V947" s="129"/>
      <c r="W947" s="129"/>
      <c r="X947" s="129"/>
      <c r="Y947" s="129"/>
      <c r="Z947" s="129"/>
    </row>
    <row r="948" spans="1:26" ht="18.75">
      <c r="A948" s="129"/>
      <c r="B948" s="126"/>
      <c r="C948" s="127"/>
      <c r="D948" s="128"/>
      <c r="E948" s="128"/>
      <c r="F948" s="129"/>
      <c r="G948" s="136"/>
      <c r="H948" s="136"/>
      <c r="I948" s="129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29"/>
      <c r="U948" s="129"/>
      <c r="V948" s="129"/>
      <c r="W948" s="129"/>
      <c r="X948" s="129"/>
      <c r="Y948" s="129"/>
      <c r="Z948" s="129"/>
    </row>
    <row r="949" spans="1:26" ht="18.75">
      <c r="A949" s="129"/>
      <c r="B949" s="126"/>
      <c r="C949" s="127"/>
      <c r="D949" s="128"/>
      <c r="E949" s="128"/>
      <c r="F949" s="129"/>
      <c r="G949" s="138"/>
      <c r="H949" s="138"/>
      <c r="I949" s="129"/>
      <c r="J949" s="129"/>
      <c r="K949" s="129"/>
      <c r="L949" s="129"/>
      <c r="M949" s="129"/>
      <c r="N949" s="129"/>
      <c r="O949" s="129"/>
      <c r="P949" s="129"/>
      <c r="Q949" s="129"/>
      <c r="R949" s="129"/>
      <c r="S949" s="129"/>
      <c r="T949" s="129"/>
      <c r="U949" s="129"/>
      <c r="V949" s="129"/>
      <c r="W949" s="129"/>
      <c r="X949" s="129"/>
      <c r="Y949" s="129"/>
      <c r="Z949" s="129"/>
    </row>
    <row r="950" spans="1:26" ht="18.75">
      <c r="A950" s="129"/>
      <c r="B950" s="126"/>
      <c r="C950" s="127"/>
      <c r="D950" s="128"/>
      <c r="E950" s="128"/>
      <c r="F950" s="129"/>
      <c r="G950" s="136"/>
      <c r="H950" s="136"/>
      <c r="I950" s="129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29"/>
      <c r="U950" s="129"/>
      <c r="V950" s="129"/>
      <c r="W950" s="129"/>
      <c r="X950" s="129"/>
      <c r="Y950" s="129"/>
      <c r="Z950" s="129"/>
    </row>
    <row r="951" spans="1:26" ht="18.75">
      <c r="A951" s="129"/>
      <c r="B951" s="126"/>
      <c r="C951" s="127"/>
      <c r="D951" s="128"/>
      <c r="E951" s="128"/>
      <c r="F951" s="129"/>
      <c r="G951" s="138"/>
      <c r="H951" s="138"/>
      <c r="I951" s="129"/>
      <c r="J951" s="129"/>
      <c r="K951" s="129"/>
      <c r="L951" s="129"/>
      <c r="M951" s="129"/>
      <c r="N951" s="129"/>
      <c r="O951" s="129"/>
      <c r="P951" s="129"/>
      <c r="Q951" s="129"/>
      <c r="R951" s="129"/>
      <c r="S951" s="129"/>
      <c r="T951" s="129"/>
      <c r="U951" s="129"/>
      <c r="V951" s="129"/>
      <c r="W951" s="129"/>
      <c r="X951" s="129"/>
      <c r="Y951" s="129"/>
      <c r="Z951" s="129"/>
    </row>
    <row r="952" spans="1:26" ht="18.75">
      <c r="A952" s="129"/>
      <c r="B952" s="126"/>
      <c r="C952" s="127"/>
      <c r="D952" s="128"/>
      <c r="E952" s="128"/>
      <c r="F952" s="129"/>
      <c r="G952" s="136"/>
      <c r="H952" s="136"/>
      <c r="I952" s="129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29"/>
      <c r="U952" s="129"/>
      <c r="V952" s="129"/>
      <c r="W952" s="129"/>
      <c r="X952" s="129"/>
      <c r="Y952" s="129"/>
      <c r="Z952" s="129"/>
    </row>
    <row r="953" spans="1:26" ht="18.75">
      <c r="A953" s="129"/>
      <c r="B953" s="126"/>
      <c r="C953" s="127"/>
      <c r="D953" s="128"/>
      <c r="E953" s="128"/>
      <c r="F953" s="129"/>
      <c r="G953" s="138"/>
      <c r="H953" s="138"/>
      <c r="I953" s="129"/>
      <c r="J953" s="129"/>
      <c r="K953" s="129"/>
      <c r="L953" s="129"/>
      <c r="M953" s="129"/>
      <c r="N953" s="129"/>
      <c r="O953" s="129"/>
      <c r="P953" s="129"/>
      <c r="Q953" s="129"/>
      <c r="R953" s="129"/>
      <c r="S953" s="129"/>
      <c r="T953" s="129"/>
      <c r="U953" s="129"/>
      <c r="V953" s="129"/>
      <c r="W953" s="129"/>
      <c r="X953" s="129"/>
      <c r="Y953" s="129"/>
      <c r="Z953" s="129"/>
    </row>
    <row r="954" spans="1:26" ht="18.75">
      <c r="A954" s="129"/>
      <c r="B954" s="126"/>
      <c r="C954" s="127"/>
      <c r="D954" s="128"/>
      <c r="E954" s="128"/>
      <c r="F954" s="129"/>
      <c r="G954" s="136"/>
      <c r="H954" s="136"/>
      <c r="I954" s="129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29"/>
      <c r="U954" s="129"/>
      <c r="V954" s="129"/>
      <c r="W954" s="129"/>
      <c r="X954" s="129"/>
      <c r="Y954" s="129"/>
      <c r="Z954" s="129"/>
    </row>
    <row r="955" spans="1:26" ht="18.75">
      <c r="A955" s="129"/>
      <c r="B955" s="126"/>
      <c r="C955" s="127"/>
      <c r="D955" s="128"/>
      <c r="E955" s="128"/>
      <c r="F955" s="129"/>
      <c r="G955" s="138"/>
      <c r="H955" s="138"/>
      <c r="I955" s="129"/>
      <c r="J955" s="129"/>
      <c r="K955" s="129"/>
      <c r="L955" s="129"/>
      <c r="M955" s="129"/>
      <c r="N955" s="129"/>
      <c r="O955" s="129"/>
      <c r="P955" s="129"/>
      <c r="Q955" s="129"/>
      <c r="R955" s="129"/>
      <c r="S955" s="129"/>
      <c r="T955" s="129"/>
      <c r="U955" s="129"/>
      <c r="V955" s="129"/>
      <c r="W955" s="129"/>
      <c r="X955" s="129"/>
      <c r="Y955" s="129"/>
      <c r="Z955" s="129"/>
    </row>
    <row r="956" spans="1:26" ht="18.75">
      <c r="A956" s="129"/>
      <c r="B956" s="126"/>
      <c r="C956" s="127"/>
      <c r="D956" s="128"/>
      <c r="E956" s="128"/>
      <c r="F956" s="129"/>
      <c r="G956" s="136"/>
      <c r="H956" s="136"/>
      <c r="I956" s="129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29"/>
      <c r="U956" s="129"/>
      <c r="V956" s="129"/>
      <c r="W956" s="129"/>
      <c r="X956" s="129"/>
      <c r="Y956" s="129"/>
      <c r="Z956" s="129"/>
    </row>
    <row r="957" spans="1:26" ht="18.75">
      <c r="A957" s="129"/>
      <c r="B957" s="126"/>
      <c r="C957" s="127"/>
      <c r="D957" s="128"/>
      <c r="E957" s="128"/>
      <c r="F957" s="129"/>
      <c r="G957" s="138"/>
      <c r="H957" s="138"/>
      <c r="I957" s="129"/>
      <c r="J957" s="129"/>
      <c r="K957" s="129"/>
      <c r="L957" s="129"/>
      <c r="M957" s="129"/>
      <c r="N957" s="129"/>
      <c r="O957" s="129"/>
      <c r="P957" s="129"/>
      <c r="Q957" s="129"/>
      <c r="R957" s="129"/>
      <c r="S957" s="129"/>
      <c r="T957" s="129"/>
      <c r="U957" s="129"/>
      <c r="V957" s="129"/>
      <c r="W957" s="129"/>
      <c r="X957" s="129"/>
      <c r="Y957" s="129"/>
      <c r="Z957" s="129"/>
    </row>
    <row r="958" spans="1:26" ht="18.75">
      <c r="A958" s="129"/>
      <c r="B958" s="126"/>
      <c r="C958" s="127"/>
      <c r="D958" s="128"/>
      <c r="E958" s="128"/>
      <c r="F958" s="129"/>
      <c r="G958" s="136"/>
      <c r="H958" s="136"/>
      <c r="I958" s="129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29"/>
      <c r="U958" s="129"/>
      <c r="V958" s="129"/>
      <c r="W958" s="129"/>
      <c r="X958" s="129"/>
      <c r="Y958" s="129"/>
      <c r="Z958" s="129"/>
    </row>
    <row r="959" spans="1:26" ht="18.75">
      <c r="A959" s="129"/>
      <c r="B959" s="126"/>
      <c r="C959" s="127"/>
      <c r="D959" s="128"/>
      <c r="E959" s="128"/>
      <c r="F959" s="129"/>
      <c r="G959" s="138"/>
      <c r="H959" s="138"/>
      <c r="I959" s="129"/>
      <c r="J959" s="129"/>
      <c r="K959" s="129"/>
      <c r="L959" s="129"/>
      <c r="M959" s="129"/>
      <c r="N959" s="129"/>
      <c r="O959" s="129"/>
      <c r="P959" s="129"/>
      <c r="Q959" s="129"/>
      <c r="R959" s="129"/>
      <c r="S959" s="129"/>
      <c r="T959" s="129"/>
      <c r="U959" s="129"/>
      <c r="V959" s="129"/>
      <c r="W959" s="129"/>
      <c r="X959" s="129"/>
      <c r="Y959" s="129"/>
      <c r="Z959" s="129"/>
    </row>
    <row r="960" spans="1:26" ht="18.75">
      <c r="A960" s="129"/>
      <c r="B960" s="126"/>
      <c r="C960" s="127"/>
      <c r="D960" s="128"/>
      <c r="E960" s="128"/>
      <c r="F960" s="129"/>
      <c r="G960" s="136"/>
      <c r="H960" s="136"/>
      <c r="I960" s="129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29"/>
      <c r="U960" s="129"/>
      <c r="V960" s="129"/>
      <c r="W960" s="129"/>
      <c r="X960" s="129"/>
      <c r="Y960" s="129"/>
      <c r="Z960" s="129"/>
    </row>
    <row r="961" spans="1:26" ht="18.75">
      <c r="A961" s="129"/>
      <c r="B961" s="126"/>
      <c r="C961" s="127"/>
      <c r="D961" s="128"/>
      <c r="E961" s="128"/>
      <c r="F961" s="129"/>
      <c r="G961" s="138"/>
      <c r="H961" s="138"/>
      <c r="I961" s="129"/>
      <c r="J961" s="129"/>
      <c r="K961" s="129"/>
      <c r="L961" s="129"/>
      <c r="M961" s="129"/>
      <c r="N961" s="129"/>
      <c r="O961" s="129"/>
      <c r="P961" s="129"/>
      <c r="Q961" s="129"/>
      <c r="R961" s="129"/>
      <c r="S961" s="129"/>
      <c r="T961" s="129"/>
      <c r="U961" s="129"/>
      <c r="V961" s="129"/>
      <c r="W961" s="129"/>
      <c r="X961" s="129"/>
      <c r="Y961" s="129"/>
      <c r="Z961" s="129"/>
    </row>
    <row r="962" spans="1:26" ht="18.75">
      <c r="A962" s="129"/>
      <c r="B962" s="126"/>
      <c r="C962" s="127"/>
      <c r="D962" s="128"/>
      <c r="E962" s="128"/>
      <c r="F962" s="129"/>
      <c r="G962" s="136"/>
      <c r="H962" s="136"/>
      <c r="I962" s="129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29"/>
      <c r="U962" s="129"/>
      <c r="V962" s="129"/>
      <c r="W962" s="129"/>
      <c r="X962" s="129"/>
      <c r="Y962" s="129"/>
      <c r="Z962" s="129"/>
    </row>
    <row r="963" spans="1:26" ht="18.75">
      <c r="A963" s="129"/>
      <c r="B963" s="126"/>
      <c r="C963" s="127"/>
      <c r="D963" s="128"/>
      <c r="E963" s="128"/>
      <c r="F963" s="129"/>
      <c r="G963" s="138"/>
      <c r="H963" s="138"/>
      <c r="I963" s="129"/>
      <c r="J963" s="129"/>
      <c r="K963" s="129"/>
      <c r="L963" s="129"/>
      <c r="M963" s="129"/>
      <c r="N963" s="129"/>
      <c r="O963" s="129"/>
      <c r="P963" s="129"/>
      <c r="Q963" s="129"/>
      <c r="R963" s="129"/>
      <c r="S963" s="129"/>
      <c r="T963" s="129"/>
      <c r="U963" s="129"/>
      <c r="V963" s="129"/>
      <c r="W963" s="129"/>
      <c r="X963" s="129"/>
      <c r="Y963" s="129"/>
      <c r="Z963" s="129"/>
    </row>
    <row r="964" spans="1:26" ht="18.75">
      <c r="A964" s="129"/>
      <c r="B964" s="126"/>
      <c r="C964" s="127"/>
      <c r="D964" s="128"/>
      <c r="E964" s="128"/>
      <c r="F964" s="129"/>
      <c r="G964" s="136"/>
      <c r="H964" s="136"/>
      <c r="I964" s="129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29"/>
      <c r="U964" s="129"/>
      <c r="V964" s="129"/>
      <c r="W964" s="129"/>
      <c r="X964" s="129"/>
      <c r="Y964" s="129"/>
      <c r="Z964" s="129"/>
    </row>
    <row r="965" spans="1:26" ht="18.75">
      <c r="A965" s="129"/>
      <c r="B965" s="126"/>
      <c r="C965" s="127"/>
      <c r="D965" s="128"/>
      <c r="E965" s="128"/>
      <c r="F965" s="129"/>
      <c r="G965" s="138"/>
      <c r="H965" s="138"/>
      <c r="I965" s="129"/>
      <c r="J965" s="129"/>
      <c r="K965" s="129"/>
      <c r="L965" s="129"/>
      <c r="M965" s="129"/>
      <c r="N965" s="129"/>
      <c r="O965" s="129"/>
      <c r="P965" s="129"/>
      <c r="Q965" s="129"/>
      <c r="R965" s="129"/>
      <c r="S965" s="129"/>
      <c r="T965" s="129"/>
      <c r="U965" s="129"/>
      <c r="V965" s="129"/>
      <c r="W965" s="129"/>
      <c r="X965" s="129"/>
      <c r="Y965" s="129"/>
      <c r="Z965" s="129"/>
    </row>
    <row r="966" spans="1:26" ht="18.75">
      <c r="A966" s="129"/>
      <c r="B966" s="126"/>
      <c r="C966" s="127"/>
      <c r="D966" s="128"/>
      <c r="E966" s="128"/>
      <c r="F966" s="129"/>
      <c r="G966" s="136"/>
      <c r="H966" s="136"/>
      <c r="I966" s="129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29"/>
      <c r="U966" s="129"/>
      <c r="V966" s="129"/>
      <c r="W966" s="129"/>
      <c r="X966" s="129"/>
      <c r="Y966" s="129"/>
      <c r="Z966" s="129"/>
    </row>
    <row r="967" spans="1:26" ht="18.75">
      <c r="A967" s="129"/>
      <c r="B967" s="126"/>
      <c r="C967" s="127"/>
      <c r="D967" s="128"/>
      <c r="E967" s="128"/>
      <c r="F967" s="129"/>
      <c r="G967" s="138"/>
      <c r="H967" s="138"/>
      <c r="I967" s="129"/>
      <c r="J967" s="129"/>
      <c r="K967" s="129"/>
      <c r="L967" s="129"/>
      <c r="M967" s="129"/>
      <c r="N967" s="129"/>
      <c r="O967" s="129"/>
      <c r="P967" s="129"/>
      <c r="Q967" s="129"/>
      <c r="R967" s="129"/>
      <c r="S967" s="129"/>
      <c r="T967" s="129"/>
      <c r="U967" s="129"/>
      <c r="V967" s="129"/>
      <c r="W967" s="129"/>
      <c r="X967" s="129"/>
      <c r="Y967" s="129"/>
      <c r="Z967" s="129"/>
    </row>
    <row r="968" spans="1:26" ht="18.75">
      <c r="A968" s="129"/>
      <c r="B968" s="126"/>
      <c r="C968" s="127"/>
      <c r="D968" s="128"/>
      <c r="E968" s="128"/>
      <c r="F968" s="129"/>
      <c r="G968" s="136"/>
      <c r="H968" s="136"/>
      <c r="I968" s="129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29"/>
      <c r="U968" s="129"/>
      <c r="V968" s="129"/>
      <c r="W968" s="129"/>
      <c r="X968" s="129"/>
      <c r="Y968" s="129"/>
      <c r="Z968" s="129"/>
    </row>
    <row r="969" spans="1:26" ht="18.75">
      <c r="A969" s="129"/>
      <c r="B969" s="126"/>
      <c r="C969" s="127"/>
      <c r="D969" s="128"/>
      <c r="E969" s="128"/>
      <c r="F969" s="129"/>
      <c r="G969" s="138"/>
      <c r="H969" s="138"/>
      <c r="I969" s="129"/>
      <c r="J969" s="129"/>
      <c r="K969" s="129"/>
      <c r="L969" s="129"/>
      <c r="M969" s="129"/>
      <c r="N969" s="129"/>
      <c r="O969" s="129"/>
      <c r="P969" s="129"/>
      <c r="Q969" s="129"/>
      <c r="R969" s="129"/>
      <c r="S969" s="129"/>
      <c r="T969" s="129"/>
      <c r="U969" s="129"/>
      <c r="V969" s="129"/>
      <c r="W969" s="129"/>
      <c r="X969" s="129"/>
      <c r="Y969" s="129"/>
      <c r="Z969" s="129"/>
    </row>
    <row r="970" spans="1:26" ht="18.75">
      <c r="A970" s="129"/>
      <c r="B970" s="126"/>
      <c r="C970" s="127"/>
      <c r="D970" s="128"/>
      <c r="E970" s="128"/>
      <c r="F970" s="129"/>
      <c r="G970" s="136"/>
      <c r="H970" s="136"/>
      <c r="I970" s="129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29"/>
      <c r="U970" s="129"/>
      <c r="V970" s="129"/>
      <c r="W970" s="129"/>
      <c r="X970" s="129"/>
      <c r="Y970" s="129"/>
      <c r="Z970" s="129"/>
    </row>
    <row r="971" spans="1:26" ht="18.75">
      <c r="A971" s="129"/>
      <c r="B971" s="126"/>
      <c r="C971" s="127"/>
      <c r="D971" s="128"/>
      <c r="E971" s="128"/>
      <c r="F971" s="129"/>
      <c r="G971" s="138"/>
      <c r="H971" s="138"/>
      <c r="I971" s="129"/>
      <c r="J971" s="129"/>
      <c r="K971" s="129"/>
      <c r="L971" s="129"/>
      <c r="M971" s="129"/>
      <c r="N971" s="129"/>
      <c r="O971" s="129"/>
      <c r="P971" s="129"/>
      <c r="Q971" s="129"/>
      <c r="R971" s="129"/>
      <c r="S971" s="129"/>
      <c r="T971" s="129"/>
      <c r="U971" s="129"/>
      <c r="V971" s="129"/>
      <c r="W971" s="129"/>
      <c r="X971" s="129"/>
      <c r="Y971" s="129"/>
      <c r="Z971" s="129"/>
    </row>
    <row r="972" spans="1:26" ht="18.75">
      <c r="A972" s="129"/>
      <c r="B972" s="126"/>
      <c r="C972" s="127"/>
      <c r="D972" s="128"/>
      <c r="E972" s="128"/>
      <c r="F972" s="129"/>
      <c r="G972" s="136"/>
      <c r="H972" s="136"/>
      <c r="I972" s="129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29"/>
      <c r="U972" s="129"/>
      <c r="V972" s="129"/>
      <c r="W972" s="129"/>
      <c r="X972" s="129"/>
      <c r="Y972" s="129"/>
      <c r="Z972" s="129"/>
    </row>
    <row r="973" spans="1:26" ht="18.75">
      <c r="A973" s="129"/>
      <c r="B973" s="126"/>
      <c r="C973" s="127"/>
      <c r="D973" s="128"/>
      <c r="E973" s="128"/>
      <c r="F973" s="129"/>
      <c r="G973" s="138"/>
      <c r="H973" s="138"/>
      <c r="I973" s="129"/>
      <c r="J973" s="129"/>
      <c r="K973" s="129"/>
      <c r="L973" s="129"/>
      <c r="M973" s="129"/>
      <c r="N973" s="129"/>
      <c r="O973" s="129"/>
      <c r="P973" s="129"/>
      <c r="Q973" s="129"/>
      <c r="R973" s="129"/>
      <c r="S973" s="129"/>
      <c r="T973" s="129"/>
      <c r="U973" s="129"/>
      <c r="V973" s="129"/>
      <c r="W973" s="129"/>
      <c r="X973" s="129"/>
      <c r="Y973" s="129"/>
      <c r="Z973" s="129"/>
    </row>
    <row r="974" spans="1:26" ht="18.75">
      <c r="A974" s="129"/>
      <c r="B974" s="126"/>
      <c r="C974" s="127"/>
      <c r="D974" s="128"/>
      <c r="E974" s="128"/>
      <c r="F974" s="129"/>
      <c r="G974" s="136"/>
      <c r="H974" s="136"/>
      <c r="I974" s="129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29"/>
      <c r="U974" s="129"/>
      <c r="V974" s="129"/>
      <c r="W974" s="129"/>
      <c r="X974" s="129"/>
      <c r="Y974" s="129"/>
      <c r="Z974" s="129"/>
    </row>
    <row r="975" spans="1:26" ht="18.75">
      <c r="A975" s="129"/>
      <c r="B975" s="126"/>
      <c r="C975" s="127"/>
      <c r="D975" s="128"/>
      <c r="E975" s="128"/>
      <c r="F975" s="129"/>
      <c r="G975" s="138"/>
      <c r="H975" s="138"/>
      <c r="I975" s="129"/>
      <c r="J975" s="129"/>
      <c r="K975" s="129"/>
      <c r="L975" s="129"/>
      <c r="M975" s="129"/>
      <c r="N975" s="129"/>
      <c r="O975" s="129"/>
      <c r="P975" s="129"/>
      <c r="Q975" s="129"/>
      <c r="R975" s="129"/>
      <c r="S975" s="129"/>
      <c r="T975" s="129"/>
      <c r="U975" s="129"/>
      <c r="V975" s="129"/>
      <c r="W975" s="129"/>
      <c r="X975" s="129"/>
      <c r="Y975" s="129"/>
      <c r="Z975" s="129"/>
    </row>
    <row r="976" spans="1:26" ht="18.75">
      <c r="A976" s="129"/>
      <c r="B976" s="126"/>
      <c r="C976" s="127"/>
      <c r="D976" s="128"/>
      <c r="E976" s="128"/>
      <c r="F976" s="129"/>
      <c r="G976" s="136"/>
      <c r="H976" s="136"/>
      <c r="I976" s="129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29"/>
      <c r="U976" s="129"/>
      <c r="V976" s="129"/>
      <c r="W976" s="129"/>
      <c r="X976" s="129"/>
      <c r="Y976" s="129"/>
      <c r="Z976" s="129"/>
    </row>
    <row r="977" spans="1:26" ht="18.75">
      <c r="A977" s="129"/>
      <c r="B977" s="126"/>
      <c r="C977" s="127"/>
      <c r="D977" s="128"/>
      <c r="E977" s="128"/>
      <c r="F977" s="129"/>
      <c r="G977" s="138"/>
      <c r="H977" s="138"/>
      <c r="I977" s="129"/>
      <c r="J977" s="129"/>
      <c r="K977" s="129"/>
      <c r="L977" s="129"/>
      <c r="M977" s="129"/>
      <c r="N977" s="129"/>
      <c r="O977" s="129"/>
      <c r="P977" s="129"/>
      <c r="Q977" s="129"/>
      <c r="R977" s="129"/>
      <c r="S977" s="129"/>
      <c r="T977" s="129"/>
      <c r="U977" s="129"/>
      <c r="V977" s="129"/>
      <c r="W977" s="129"/>
      <c r="X977" s="129"/>
      <c r="Y977" s="129"/>
      <c r="Z977" s="129"/>
    </row>
    <row r="978" spans="1:26" ht="18.75">
      <c r="A978" s="129"/>
      <c r="B978" s="126"/>
      <c r="C978" s="127"/>
      <c r="D978" s="128"/>
      <c r="E978" s="128"/>
      <c r="F978" s="129"/>
      <c r="G978" s="136"/>
      <c r="H978" s="136"/>
      <c r="I978" s="129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29"/>
      <c r="U978" s="129"/>
      <c r="V978" s="129"/>
      <c r="W978" s="129"/>
      <c r="X978" s="129"/>
      <c r="Y978" s="129"/>
      <c r="Z978" s="129"/>
    </row>
    <row r="979" spans="1:26" ht="18.75">
      <c r="A979" s="129"/>
      <c r="B979" s="126"/>
      <c r="C979" s="127"/>
      <c r="D979" s="128"/>
      <c r="E979" s="128"/>
      <c r="F979" s="129"/>
      <c r="G979" s="138"/>
      <c r="H979" s="138"/>
      <c r="I979" s="129"/>
      <c r="J979" s="129"/>
      <c r="K979" s="129"/>
      <c r="L979" s="129"/>
      <c r="M979" s="129"/>
      <c r="N979" s="129"/>
      <c r="O979" s="129"/>
      <c r="P979" s="129"/>
      <c r="Q979" s="129"/>
      <c r="R979" s="129"/>
      <c r="S979" s="129"/>
      <c r="T979" s="129"/>
      <c r="U979" s="129"/>
      <c r="V979" s="129"/>
      <c r="W979" s="129"/>
      <c r="X979" s="129"/>
      <c r="Y979" s="129"/>
      <c r="Z979" s="129"/>
    </row>
    <row r="980" spans="1:26" ht="18.75">
      <c r="A980" s="129"/>
      <c r="B980" s="126"/>
      <c r="C980" s="127"/>
      <c r="D980" s="128"/>
      <c r="E980" s="128"/>
      <c r="F980" s="129"/>
      <c r="G980" s="136"/>
      <c r="H980" s="136"/>
      <c r="I980" s="129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29"/>
      <c r="U980" s="129"/>
      <c r="V980" s="129"/>
      <c r="W980" s="129"/>
      <c r="X980" s="129"/>
      <c r="Y980" s="129"/>
      <c r="Z980" s="129"/>
    </row>
    <row r="981" spans="1:26" ht="18.75">
      <c r="A981" s="129"/>
      <c r="B981" s="126"/>
      <c r="C981" s="127"/>
      <c r="D981" s="128"/>
      <c r="E981" s="128"/>
      <c r="F981" s="129"/>
      <c r="G981" s="138"/>
      <c r="H981" s="138"/>
      <c r="I981" s="129"/>
      <c r="J981" s="129"/>
      <c r="K981" s="129"/>
      <c r="L981" s="129"/>
      <c r="M981" s="129"/>
      <c r="N981" s="129"/>
      <c r="O981" s="129"/>
      <c r="P981" s="129"/>
      <c r="Q981" s="129"/>
      <c r="R981" s="129"/>
      <c r="S981" s="129"/>
      <c r="T981" s="129"/>
      <c r="U981" s="129"/>
      <c r="V981" s="129"/>
      <c r="W981" s="129"/>
      <c r="X981" s="129"/>
      <c r="Y981" s="129"/>
      <c r="Z981" s="129"/>
    </row>
    <row r="982" spans="1:26" ht="18.75">
      <c r="A982" s="129"/>
      <c r="B982" s="126"/>
      <c r="C982" s="127"/>
      <c r="D982" s="128"/>
      <c r="E982" s="128"/>
      <c r="F982" s="129"/>
      <c r="G982" s="136"/>
      <c r="H982" s="136"/>
      <c r="I982" s="129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29"/>
      <c r="U982" s="129"/>
      <c r="V982" s="129"/>
      <c r="W982" s="129"/>
      <c r="X982" s="129"/>
      <c r="Y982" s="129"/>
      <c r="Z982" s="129"/>
    </row>
    <row r="983" spans="1:26" ht="18.75">
      <c r="A983" s="129"/>
      <c r="B983" s="126"/>
      <c r="C983" s="127"/>
      <c r="D983" s="128"/>
      <c r="E983" s="128"/>
      <c r="F983" s="129"/>
      <c r="G983" s="138"/>
      <c r="H983" s="138"/>
      <c r="I983" s="129"/>
      <c r="J983" s="129"/>
      <c r="K983" s="129"/>
      <c r="L983" s="129"/>
      <c r="M983" s="129"/>
      <c r="N983" s="129"/>
      <c r="O983" s="129"/>
      <c r="P983" s="129"/>
      <c r="Q983" s="129"/>
      <c r="R983" s="129"/>
      <c r="S983" s="129"/>
      <c r="T983" s="129"/>
      <c r="U983" s="129"/>
      <c r="V983" s="129"/>
      <c r="W983" s="129"/>
      <c r="X983" s="129"/>
      <c r="Y983" s="129"/>
      <c r="Z983" s="129"/>
    </row>
    <row r="984" spans="1:26" ht="18.75">
      <c r="A984" s="129"/>
      <c r="B984" s="126"/>
      <c r="C984" s="127"/>
      <c r="D984" s="128"/>
      <c r="E984" s="128"/>
      <c r="F984" s="129"/>
      <c r="G984" s="136"/>
      <c r="H984" s="136"/>
      <c r="I984" s="129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  <c r="T984" s="129"/>
      <c r="U984" s="129"/>
      <c r="V984" s="129"/>
      <c r="W984" s="129"/>
      <c r="X984" s="129"/>
      <c r="Y984" s="129"/>
      <c r="Z984" s="129"/>
    </row>
    <row r="985" spans="1:26" ht="18.75">
      <c r="A985" s="129"/>
      <c r="B985" s="126"/>
      <c r="C985" s="127"/>
      <c r="D985" s="128"/>
      <c r="E985" s="128"/>
      <c r="F985" s="129"/>
      <c r="G985" s="138"/>
      <c r="H985" s="138"/>
      <c r="I985" s="129"/>
      <c r="J985" s="129"/>
      <c r="K985" s="129"/>
      <c r="L985" s="129"/>
      <c r="M985" s="129"/>
      <c r="N985" s="129"/>
      <c r="O985" s="129"/>
      <c r="P985" s="129"/>
      <c r="Q985" s="129"/>
      <c r="R985" s="129"/>
      <c r="S985" s="129"/>
      <c r="T985" s="129"/>
      <c r="U985" s="129"/>
      <c r="V985" s="129"/>
      <c r="W985" s="129"/>
      <c r="X985" s="129"/>
      <c r="Y985" s="129"/>
      <c r="Z985" s="129"/>
    </row>
    <row r="986" spans="1:26" ht="18.75">
      <c r="A986" s="129"/>
      <c r="B986" s="126"/>
      <c r="C986" s="127"/>
      <c r="D986" s="128"/>
      <c r="E986" s="128"/>
      <c r="F986" s="129"/>
      <c r="G986" s="136"/>
      <c r="H986" s="136"/>
      <c r="I986" s="129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  <c r="T986" s="129"/>
      <c r="U986" s="129"/>
      <c r="V986" s="129"/>
      <c r="W986" s="129"/>
      <c r="X986" s="129"/>
      <c r="Y986" s="129"/>
      <c r="Z986" s="129"/>
    </row>
    <row r="987" spans="1:26" ht="18.75">
      <c r="A987" s="129"/>
      <c r="B987" s="126"/>
      <c r="C987" s="127"/>
      <c r="D987" s="128"/>
      <c r="E987" s="128"/>
      <c r="F987" s="129"/>
      <c r="G987" s="138"/>
      <c r="H987" s="138"/>
      <c r="I987" s="129"/>
      <c r="J987" s="129"/>
      <c r="K987" s="129"/>
      <c r="L987" s="129"/>
      <c r="M987" s="129"/>
      <c r="N987" s="129"/>
      <c r="O987" s="129"/>
      <c r="P987" s="129"/>
      <c r="Q987" s="129"/>
      <c r="R987" s="129"/>
      <c r="S987" s="129"/>
      <c r="T987" s="129"/>
      <c r="U987" s="129"/>
      <c r="V987" s="129"/>
      <c r="W987" s="129"/>
      <c r="X987" s="129"/>
      <c r="Y987" s="129"/>
      <c r="Z987" s="129"/>
    </row>
    <row r="988" spans="1:26" ht="18.75">
      <c r="A988" s="129"/>
      <c r="B988" s="126"/>
      <c r="C988" s="127"/>
      <c r="D988" s="128"/>
      <c r="E988" s="128"/>
      <c r="F988" s="129"/>
      <c r="G988" s="136"/>
      <c r="H988" s="136"/>
      <c r="I988" s="129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  <c r="T988" s="129"/>
      <c r="U988" s="129"/>
      <c r="V988" s="129"/>
      <c r="W988" s="129"/>
      <c r="X988" s="129"/>
      <c r="Y988" s="129"/>
      <c r="Z988" s="129"/>
    </row>
    <row r="989" spans="1:26" ht="18.75">
      <c r="A989" s="129"/>
      <c r="B989" s="126"/>
      <c r="C989" s="127"/>
      <c r="D989" s="128"/>
      <c r="E989" s="128"/>
      <c r="F989" s="129"/>
      <c r="G989" s="138"/>
      <c r="H989" s="138"/>
      <c r="I989" s="129"/>
      <c r="J989" s="129"/>
      <c r="K989" s="129"/>
      <c r="L989" s="129"/>
      <c r="M989" s="129"/>
      <c r="N989" s="129"/>
      <c r="O989" s="129"/>
      <c r="P989" s="129"/>
      <c r="Q989" s="129"/>
      <c r="R989" s="129"/>
      <c r="S989" s="129"/>
      <c r="T989" s="129"/>
      <c r="U989" s="129"/>
      <c r="V989" s="129"/>
      <c r="W989" s="129"/>
      <c r="X989" s="129"/>
      <c r="Y989" s="129"/>
      <c r="Z989" s="129"/>
    </row>
    <row r="990" spans="1:26" ht="18.75">
      <c r="A990" s="129"/>
      <c r="B990" s="126"/>
      <c r="C990" s="127"/>
      <c r="D990" s="128"/>
      <c r="E990" s="128"/>
      <c r="F990" s="129"/>
      <c r="G990" s="136"/>
      <c r="H990" s="136"/>
      <c r="I990" s="129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  <c r="T990" s="129"/>
      <c r="U990" s="129"/>
      <c r="V990" s="129"/>
      <c r="W990" s="129"/>
      <c r="X990" s="129"/>
      <c r="Y990" s="129"/>
      <c r="Z990" s="129"/>
    </row>
    <row r="991" spans="1:26" ht="18.75">
      <c r="A991" s="129"/>
      <c r="B991" s="126"/>
      <c r="C991" s="127"/>
      <c r="D991" s="128"/>
      <c r="E991" s="128"/>
      <c r="F991" s="129"/>
      <c r="G991" s="138"/>
      <c r="H991" s="138"/>
      <c r="I991" s="129"/>
      <c r="J991" s="129"/>
      <c r="K991" s="129"/>
      <c r="L991" s="129"/>
      <c r="M991" s="129"/>
      <c r="N991" s="129"/>
      <c r="O991" s="129"/>
      <c r="P991" s="129"/>
      <c r="Q991" s="129"/>
      <c r="R991" s="129"/>
      <c r="S991" s="129"/>
      <c r="T991" s="129"/>
      <c r="U991" s="129"/>
      <c r="V991" s="129"/>
      <c r="W991" s="129"/>
      <c r="X991" s="129"/>
      <c r="Y991" s="129"/>
      <c r="Z991" s="129"/>
    </row>
    <row r="992" spans="1:26" ht="18.75">
      <c r="A992" s="129"/>
      <c r="B992" s="126"/>
      <c r="C992" s="127"/>
      <c r="D992" s="128"/>
      <c r="E992" s="128"/>
      <c r="F992" s="129"/>
      <c r="G992" s="136"/>
      <c r="H992" s="136"/>
      <c r="I992" s="129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  <c r="T992" s="129"/>
      <c r="U992" s="129"/>
      <c r="V992" s="129"/>
      <c r="W992" s="129"/>
      <c r="X992" s="129"/>
      <c r="Y992" s="129"/>
      <c r="Z992" s="129"/>
    </row>
    <row r="993" spans="1:26" ht="18.75">
      <c r="A993" s="129"/>
      <c r="B993" s="126"/>
      <c r="C993" s="127"/>
      <c r="D993" s="128"/>
      <c r="E993" s="128"/>
      <c r="F993" s="129"/>
      <c r="G993" s="138"/>
      <c r="H993" s="138"/>
      <c r="I993" s="129"/>
      <c r="J993" s="129"/>
      <c r="K993" s="129"/>
      <c r="L993" s="129"/>
      <c r="M993" s="129"/>
      <c r="N993" s="129"/>
      <c r="O993" s="129"/>
      <c r="P993" s="129"/>
      <c r="Q993" s="129"/>
      <c r="R993" s="129"/>
      <c r="S993" s="129"/>
      <c r="T993" s="129"/>
      <c r="U993" s="129"/>
      <c r="V993" s="129"/>
      <c r="W993" s="129"/>
      <c r="X993" s="129"/>
      <c r="Y993" s="129"/>
      <c r="Z993" s="129"/>
    </row>
    <row r="994" spans="1:26" ht="18.75">
      <c r="A994" s="129"/>
      <c r="B994" s="126"/>
      <c r="C994" s="127"/>
      <c r="D994" s="128"/>
      <c r="E994" s="128"/>
      <c r="F994" s="129"/>
      <c r="G994" s="136"/>
      <c r="H994" s="136"/>
      <c r="I994" s="129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  <c r="T994" s="129"/>
      <c r="U994" s="129"/>
      <c r="V994" s="129"/>
      <c r="W994" s="129"/>
      <c r="X994" s="129"/>
      <c r="Y994" s="129"/>
      <c r="Z994" s="129"/>
    </row>
    <row r="995" spans="1:26" ht="18.75">
      <c r="A995" s="129"/>
      <c r="B995" s="126"/>
      <c r="C995" s="127"/>
      <c r="D995" s="128"/>
      <c r="E995" s="128"/>
      <c r="F995" s="129"/>
      <c r="G995" s="138"/>
      <c r="H995" s="138"/>
      <c r="I995" s="129"/>
      <c r="J995" s="129"/>
      <c r="K995" s="129"/>
      <c r="L995" s="129"/>
      <c r="M995" s="129"/>
      <c r="N995" s="129"/>
      <c r="O995" s="129"/>
      <c r="P995" s="129"/>
      <c r="Q995" s="129"/>
      <c r="R995" s="129"/>
      <c r="S995" s="129"/>
      <c r="T995" s="129"/>
      <c r="U995" s="129"/>
      <c r="V995" s="129"/>
      <c r="W995" s="129"/>
      <c r="X995" s="129"/>
      <c r="Y995" s="129"/>
      <c r="Z995" s="129"/>
    </row>
    <row r="996" spans="1:26" ht="18.75">
      <c r="A996" s="129"/>
      <c r="B996" s="126"/>
      <c r="C996" s="127"/>
      <c r="D996" s="128"/>
      <c r="E996" s="128"/>
      <c r="F996" s="129"/>
      <c r="G996" s="136"/>
      <c r="H996" s="136"/>
      <c r="I996" s="129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  <c r="T996" s="129"/>
      <c r="U996" s="129"/>
      <c r="V996" s="129"/>
      <c r="W996" s="129"/>
      <c r="X996" s="129"/>
      <c r="Y996" s="129"/>
      <c r="Z996" s="129"/>
    </row>
    <row r="997" spans="1:26" ht="18.75">
      <c r="A997" s="129"/>
      <c r="B997" s="126"/>
      <c r="C997" s="127"/>
      <c r="D997" s="128"/>
      <c r="E997" s="128"/>
      <c r="F997" s="129"/>
      <c r="G997" s="138"/>
      <c r="H997" s="138"/>
      <c r="I997" s="129"/>
      <c r="J997" s="129"/>
      <c r="K997" s="129"/>
      <c r="L997" s="129"/>
      <c r="M997" s="129"/>
      <c r="N997" s="129"/>
      <c r="O997" s="129"/>
      <c r="P997" s="129"/>
      <c r="Q997" s="129"/>
      <c r="R997" s="129"/>
      <c r="S997" s="129"/>
      <c r="T997" s="129"/>
      <c r="U997" s="129"/>
      <c r="V997" s="129"/>
      <c r="W997" s="129"/>
      <c r="X997" s="129"/>
      <c r="Y997" s="129"/>
      <c r="Z997" s="129"/>
    </row>
    <row r="998" spans="1:26" ht="18.75">
      <c r="A998" s="129"/>
      <c r="B998" s="126"/>
      <c r="C998" s="127"/>
      <c r="D998" s="128"/>
      <c r="E998" s="128"/>
      <c r="F998" s="129"/>
      <c r="G998" s="136"/>
      <c r="H998" s="136"/>
      <c r="I998" s="129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  <c r="T998" s="129"/>
      <c r="U998" s="129"/>
      <c r="V998" s="129"/>
      <c r="W998" s="129"/>
      <c r="X998" s="129"/>
      <c r="Y998" s="129"/>
      <c r="Z998" s="129"/>
    </row>
    <row r="999" spans="1:26" ht="18.75">
      <c r="A999" s="129"/>
      <c r="B999" s="126"/>
      <c r="C999" s="127"/>
      <c r="D999" s="128"/>
      <c r="E999" s="128"/>
      <c r="F999" s="129"/>
      <c r="G999" s="138"/>
      <c r="H999" s="138"/>
      <c r="I999" s="129"/>
      <c r="J999" s="129"/>
      <c r="K999" s="129"/>
      <c r="L999" s="129"/>
      <c r="M999" s="129"/>
      <c r="N999" s="129"/>
      <c r="O999" s="129"/>
      <c r="P999" s="129"/>
      <c r="Q999" s="129"/>
      <c r="R999" s="129"/>
      <c r="S999" s="129"/>
      <c r="T999" s="129"/>
      <c r="U999" s="129"/>
      <c r="V999" s="129"/>
      <c r="W999" s="129"/>
      <c r="X999" s="129"/>
      <c r="Y999" s="129"/>
      <c r="Z999" s="129"/>
    </row>
    <row r="1000" spans="1:26" ht="18.75">
      <c r="A1000" s="129"/>
      <c r="B1000" s="126"/>
      <c r="C1000" s="127"/>
      <c r="D1000" s="128"/>
      <c r="E1000" s="128"/>
      <c r="F1000" s="129"/>
      <c r="G1000" s="136"/>
      <c r="H1000" s="136"/>
      <c r="I1000" s="129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  <c r="T1000" s="129"/>
      <c r="U1000" s="129"/>
      <c r="V1000" s="129"/>
      <c r="W1000" s="129"/>
      <c r="X1000" s="129"/>
      <c r="Y1000" s="129"/>
      <c r="Z1000" s="129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baseColWidth="10" defaultColWidth="14.42578125" defaultRowHeight="15" customHeight="1"/>
  <cols>
    <col min="2" max="2" width="45" customWidth="1"/>
    <col min="3" max="3" width="39.140625" customWidth="1"/>
  </cols>
  <sheetData>
    <row r="1" spans="1:26" ht="15" customHeight="1">
      <c r="A1" s="125" t="str">
        <f ca="1">IFERROR(__xludf.DUMMYFUNCTION("query(Subida!A1:Z1000,""select * where A='FIN' OR A='FIN/PROPÓSITO'"")"),"")</f>
        <v/>
      </c>
      <c r="B1" s="126" t="str">
        <f ca="1">IFERROR(__xludf.DUMMYFUNCTION("""COMPUTED_VALUE"""),"RESUMEN NARRATIVO")</f>
        <v>RESUMEN NARRATIVO</v>
      </c>
      <c r="C1" s="127" t="str">
        <f ca="1">IFERROR(__xludf.DUMMYFUNCTION("""COMPUTED_VALUE"""),"OBJETIVOS DE RESULTADO")</f>
        <v>OBJETIVOS DE RESULTADO</v>
      </c>
      <c r="D1" s="139" t="str">
        <f ca="1">IFERROR(__xludf.DUMMYFUNCTION("""COMPUTED_VALUE"""),"UNIDAD DE MEDIDA")</f>
        <v>UNIDAD DE MEDIDA</v>
      </c>
      <c r="E1" s="128" t="str">
        <f ca="1">IFERROR(__xludf.DUMMYFUNCTION("""COMPUTED_VALUE"""),"Acumulado")</f>
        <v>Acumulado</v>
      </c>
      <c r="F1" s="129" t="str">
        <f ca="1">IFERROR(__xludf.DUMMYFUNCTION("""COMPUTED_VALUE"""),"META PROGRAMADA")</f>
        <v>META PROGRAMADA</v>
      </c>
      <c r="G1" s="130" t="str">
        <f ca="1">IFERROR(__xludf.DUMMYFUNCTION("""COMPUTED_VALUE"""),"cOMENTARIO")</f>
        <v>cOMENTARIO</v>
      </c>
      <c r="H1" s="130" t="str">
        <f ca="1">IFERROR(__xludf.DUMMYFUNCTION("""COMPUTED_VALUE"""),"SUBIDA")</f>
        <v>SUBIDA</v>
      </c>
      <c r="I1" s="129" t="str">
        <f ca="1">IFERROR(__xludf.DUMMYFUNCTION("""COMPUTED_VALUE"""),"")</f>
        <v/>
      </c>
      <c r="J1" s="129" t="str">
        <f ca="1">IFERROR(__xludf.DUMMYFUNCTION("""COMPUTED_VALUE"""),"")</f>
        <v/>
      </c>
      <c r="K1" s="129" t="str">
        <f ca="1">IFERROR(__xludf.DUMMYFUNCTION("""COMPUTED_VALUE"""),"")</f>
        <v/>
      </c>
      <c r="L1" s="129" t="str">
        <f ca="1">IFERROR(__xludf.DUMMYFUNCTION("""COMPUTED_VALUE"""),"")</f>
        <v/>
      </c>
      <c r="M1" s="129" t="str">
        <f ca="1">IFERROR(__xludf.DUMMYFUNCTION("""COMPUTED_VALUE"""),"")</f>
        <v/>
      </c>
      <c r="N1" s="129" t="str">
        <f ca="1">IFERROR(__xludf.DUMMYFUNCTION("""COMPUTED_VALUE"""),"")</f>
        <v/>
      </c>
      <c r="O1" s="129" t="str">
        <f ca="1">IFERROR(__xludf.DUMMYFUNCTION("""COMPUTED_VALUE"""),"")</f>
        <v/>
      </c>
      <c r="P1" s="129" t="str">
        <f ca="1">IFERROR(__xludf.DUMMYFUNCTION("""COMPUTED_VALUE"""),"")</f>
        <v/>
      </c>
      <c r="Q1" s="129" t="str">
        <f ca="1">IFERROR(__xludf.DUMMYFUNCTION("""COMPUTED_VALUE"""),"")</f>
        <v/>
      </c>
      <c r="R1" s="129" t="str">
        <f ca="1">IFERROR(__xludf.DUMMYFUNCTION("""COMPUTED_VALUE"""),"")</f>
        <v/>
      </c>
      <c r="S1" s="129" t="str">
        <f ca="1">IFERROR(__xludf.DUMMYFUNCTION("""COMPUTED_VALUE"""),"")</f>
        <v/>
      </c>
      <c r="T1" s="129" t="str">
        <f ca="1">IFERROR(__xludf.DUMMYFUNCTION("""COMPUTED_VALUE"""),"")</f>
        <v/>
      </c>
      <c r="U1" s="129" t="str">
        <f ca="1">IFERROR(__xludf.DUMMYFUNCTION("""COMPUTED_VALUE"""),"")</f>
        <v/>
      </c>
      <c r="V1" s="129" t="str">
        <f ca="1">IFERROR(__xludf.DUMMYFUNCTION("""COMPUTED_VALUE"""),"")</f>
        <v/>
      </c>
      <c r="W1" s="129" t="str">
        <f ca="1">IFERROR(__xludf.DUMMYFUNCTION("""COMPUTED_VALUE"""),"")</f>
        <v/>
      </c>
      <c r="X1" s="129" t="str">
        <f ca="1">IFERROR(__xludf.DUMMYFUNCTION("""COMPUTED_VALUE"""),"")</f>
        <v/>
      </c>
      <c r="Y1" s="129" t="str">
        <f ca="1">IFERROR(__xludf.DUMMYFUNCTION("""COMPUTED_VALUE"""),"")</f>
        <v/>
      </c>
      <c r="Z1" s="129" t="str">
        <f ca="1">IFERROR(__xludf.DUMMYFUNCTION("""COMPUTED_VALUE"""),"")</f>
        <v/>
      </c>
    </row>
    <row r="2" spans="1:26" ht="15" customHeight="1">
      <c r="A2" s="129" t="str">
        <f ca="1">IFERROR(__xludf.DUMMYFUNCTION("""COMPUTED_VALUE"""),"FIN")</f>
        <v>FIN</v>
      </c>
      <c r="B2" s="126" t="str">
        <f ca="1">IFERROR(__xludf.DUMMYFUNCTION("""COMPUTED_VALUE"""),"ACTIVIDAD 1.1")</f>
        <v>ACTIVIDAD 1.1</v>
      </c>
      <c r="C2" s="127" t="str">
        <f ca="1">IFERROR(__xludf.DUMMYFUNCTION("""COMPUTED_VALUE"""),"Apoyos asistenciales entregados a la población vulnerable que radica en la municipalidad de Guadalajara y en tránsito en el programa de Trabajo Social Asistencial durante el 2023")</f>
        <v>Apoyos asistenciales entregados a la población vulnerable que radica en la municipalidad de Guadalajara y en tránsito en el programa de Trabajo Social Asistencial durante el 2023</v>
      </c>
      <c r="D2" s="139" t="str">
        <f ca="1">IFERROR(__xludf.DUMMYFUNCTION("""COMPUTED_VALUE"""),"Porcentaje")</f>
        <v>Porcentaje</v>
      </c>
      <c r="E2" s="128">
        <f ca="1">IFERROR(__xludf.DUMMYFUNCTION("""COMPUTED_VALUE"""),463)</f>
        <v>463</v>
      </c>
      <c r="F2" s="129">
        <f ca="1">IFERROR(__xludf.DUMMYFUNCTION("""COMPUTED_VALUE"""),7450)</f>
        <v>7450</v>
      </c>
      <c r="G2" s="131" t="str">
        <f ca="1">IFERROR(__xludf.DUMMYFUNCTION("""COMPUTED_VALUE"""),"Sin comentarios")</f>
        <v>Sin comentarios</v>
      </c>
      <c r="H2" s="132" t="b">
        <f ca="1">IFERROR(__xludf.DUMMYFUNCTION("""COMPUTED_VALUE"""),TRUE)</f>
        <v>1</v>
      </c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26" ht="15" customHeight="1">
      <c r="A3" s="129" t="str">
        <f ca="1">IFERROR(__xludf.DUMMYFUNCTION("""COMPUTED_VALUE"""),"FIN/PROPÓSITO")</f>
        <v>FIN/PROPÓSITO</v>
      </c>
      <c r="B3" s="126" t="str">
        <f ca="1">IFERROR(__xludf.DUMMYFUNCTION("""COMPUTED_VALUE"""),"ACTIVIDAD 1.3")</f>
        <v>ACTIVIDAD 1.3</v>
      </c>
      <c r="C3" s="127" t="str">
        <f ca="1">IFERROR(__xludf.DUMMYFUNCTION("""COMPUTED_VALUE"""),"Servicios médicos de atención y prevención de primer nivel brindados, durante el 2023")</f>
        <v>Servicios médicos de atención y prevención de primer nivel brindados, durante el 2023</v>
      </c>
      <c r="D3" s="139" t="str">
        <f ca="1">IFERROR(__xludf.DUMMYFUNCTION("""COMPUTED_VALUE"""),"Porcentaje")</f>
        <v>Porcentaje</v>
      </c>
      <c r="E3" s="128">
        <f ca="1">IFERROR(__xludf.DUMMYFUNCTION("""COMPUTED_VALUE"""),3448)</f>
        <v>3448</v>
      </c>
      <c r="F3" s="129">
        <f ca="1">IFERROR(__xludf.DUMMYFUNCTION("""COMPUTED_VALUE"""),5000)</f>
        <v>5000</v>
      </c>
      <c r="G3" s="131" t="str">
        <f ca="1">IFERROR(__xludf.DUMMYFUNCTION("""COMPUTED_VALUE"""),"Sin comentarios")</f>
        <v>Sin comentarios</v>
      </c>
      <c r="H3" s="133" t="b">
        <f ca="1">IFERROR(__xludf.DUMMYFUNCTION("""COMPUTED_VALUE"""),TRUE)</f>
        <v>1</v>
      </c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spans="1:26" ht="15" customHeight="1">
      <c r="A4" s="129" t="str">
        <f ca="1">IFERROR(__xludf.DUMMYFUNCTION("""COMPUTED_VALUE"""),"FIN")</f>
        <v>FIN</v>
      </c>
      <c r="B4" s="126" t="str">
        <f ca="1">IFERROR(__xludf.DUMMYFUNCTION("""COMPUTED_VALUE"""),"ACTIVIDAD 1.4")</f>
        <v>ACTIVIDAD 1.4</v>
      </c>
      <c r="C4" s="127" t="str">
        <f ca="1">IFERROR(__xludf.DUMMYFUNCTION("""COMPUTED_VALUE"""),"Alimentos nutritivos e inocuos entregados a la población con inseguridad alimentaria en el municipio de Guadalajara, durante el 2023")</f>
        <v>Alimentos nutritivos e inocuos entregados a la población con inseguridad alimentaria en el municipio de Guadalajara, durante el 2023</v>
      </c>
      <c r="D4" s="139" t="str">
        <f ca="1">IFERROR(__xludf.DUMMYFUNCTION("""COMPUTED_VALUE"""),"Porcentaje")</f>
        <v>Porcentaje</v>
      </c>
      <c r="E4" s="128">
        <f ca="1">IFERROR(__xludf.DUMMYFUNCTION("""COMPUTED_VALUE"""),7578)</f>
        <v>7578</v>
      </c>
      <c r="F4" s="129">
        <f ca="1">IFERROR(__xludf.DUMMYFUNCTION("""COMPUTED_VALUE"""),8791)</f>
        <v>8791</v>
      </c>
      <c r="G4" s="131" t="str">
        <f ca="1">IFERROR(__xludf.DUMMYFUNCTION("""COMPUTED_VALUE"""),"Sin comentarios")</f>
        <v>Sin comentarios</v>
      </c>
      <c r="H4" s="134" t="b">
        <f ca="1">IFERROR(__xludf.DUMMYFUNCTION("""COMPUTED_VALUE"""),TRUE)</f>
        <v>1</v>
      </c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spans="1:26" ht="15" customHeight="1">
      <c r="A5" s="129" t="str">
        <f ca="1">IFERROR(__xludf.DUMMYFUNCTION("""COMPUTED_VALUE"""),"FIN/PROPÓSITO")</f>
        <v>FIN/PROPÓSITO</v>
      </c>
      <c r="B5" s="126" t="str">
        <f ca="1">IFERROR(__xludf.DUMMYFUNCTION("""COMPUTED_VALUE"""),"ACTIVIDAD 1.8")</f>
        <v>ACTIVIDAD 1.8</v>
      </c>
      <c r="C5" s="127" t="str">
        <f ca="1">IFERROR(__xludf.DUMMYFUNCTION("""COMPUTED_VALUE"""),"Prácticas de autocuidado, prevención y atención a la salud bucal y maxilofacial a través de los servicios otorgados, durante el 2023")</f>
        <v>Prácticas de autocuidado, prevención y atención a la salud bucal y maxilofacial a través de los servicios otorgados, durante el 2023</v>
      </c>
      <c r="D5" s="139" t="str">
        <f ca="1">IFERROR(__xludf.DUMMYFUNCTION("""COMPUTED_VALUE"""),"Porcentaje")</f>
        <v>Porcentaje</v>
      </c>
      <c r="E5" s="128">
        <f ca="1">IFERROR(__xludf.DUMMYFUNCTION("""COMPUTED_VALUE"""),1940)</f>
        <v>1940</v>
      </c>
      <c r="F5" s="129">
        <f ca="1">IFERROR(__xludf.DUMMYFUNCTION("""COMPUTED_VALUE"""),6000)</f>
        <v>6000</v>
      </c>
      <c r="G5" s="131" t="str">
        <f ca="1">IFERROR(__xludf.DUMMYFUNCTION("""COMPUTED_VALUE"""),"Sin comentarios")</f>
        <v>Sin comentarios</v>
      </c>
      <c r="H5" s="135" t="b">
        <f ca="1">IFERROR(__xludf.DUMMYFUNCTION("""COMPUTED_VALUE"""),TRUE)</f>
        <v>1</v>
      </c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spans="1:26" ht="15" customHeight="1">
      <c r="A6" s="129" t="str">
        <f ca="1">IFERROR(__xludf.DUMMYFUNCTION("""COMPUTED_VALUE"""),"FIN")</f>
        <v>FIN</v>
      </c>
      <c r="B6" s="126" t="str">
        <f ca="1">IFERROR(__xludf.DUMMYFUNCTION("""COMPUTED_VALUE"""),"ACTIVIDAD 1.9")</f>
        <v>ACTIVIDAD 1.9</v>
      </c>
      <c r="C6" s="127" t="str">
        <f ca="1">IFERROR(__xludf.DUMMYFUNCTION("""COMPUTED_VALUE"""),"Personas en situación de vulnerabilidad que recibieron atención psicológica en CDC, y CAETF en 2023")</f>
        <v>Personas en situación de vulnerabilidad que recibieron atención psicológica en CDC, y CAETF en 2023</v>
      </c>
      <c r="D6" s="139" t="str">
        <f ca="1">IFERROR(__xludf.DUMMYFUNCTION("""COMPUTED_VALUE"""),"Promedio")</f>
        <v>Promedio</v>
      </c>
      <c r="E6" s="128">
        <f ca="1">IFERROR(__xludf.DUMMYFUNCTION("""COMPUTED_VALUE"""),2292)</f>
        <v>2292</v>
      </c>
      <c r="F6" s="129">
        <f ca="1">IFERROR(__xludf.DUMMYFUNCTION("""COMPUTED_VALUE"""),850)</f>
        <v>850</v>
      </c>
      <c r="G6" s="140" t="str">
        <f ca="1">IFERROR(__xludf.DUMMYFUNCTION("""COMPUTED_VALUE"""),"764")</f>
        <v>764</v>
      </c>
      <c r="H6" s="132" t="b">
        <f ca="1">IFERROR(__xludf.DUMMYFUNCTION("""COMPUTED_VALUE"""),TRUE)</f>
        <v>1</v>
      </c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spans="1:26" ht="15" customHeight="1">
      <c r="A7" s="129" t="str">
        <f ca="1">IFERROR(__xludf.DUMMYFUNCTION("""COMPUTED_VALUE"""),"FIN")</f>
        <v>FIN</v>
      </c>
      <c r="B7" s="126" t="str">
        <f ca="1">IFERROR(__xludf.DUMMYFUNCTION("""COMPUTED_VALUE"""),"ACTIVIDAD 1.12")</f>
        <v>ACTIVIDAD 1.12</v>
      </c>
      <c r="C7" s="127" t="str">
        <f ca="1">IFERROR(__xludf.DUMMYFUNCTION("""COMPUTED_VALUE"""),"Usuarios y usuarias recibieron raciones alimenticias en los comedores comunitarios, durante el 2023")</f>
        <v>Usuarios y usuarias recibieron raciones alimenticias en los comedores comunitarios, durante el 2023</v>
      </c>
      <c r="D7" s="139" t="str">
        <f ca="1">IFERROR(__xludf.DUMMYFUNCTION("""COMPUTED_VALUE"""),"Promedio")</f>
        <v>Promedio</v>
      </c>
      <c r="E7" s="128">
        <f ca="1">IFERROR(__xludf.DUMMYFUNCTION("""COMPUTED_VALUE"""),1530)</f>
        <v>1530</v>
      </c>
      <c r="F7" s="129">
        <f ca="1">IFERROR(__xludf.DUMMYFUNCTION("""COMPUTED_VALUE"""),500)</f>
        <v>500</v>
      </c>
      <c r="G7" s="140" t="str">
        <f ca="1">IFERROR(__xludf.DUMMYFUNCTION("""COMPUTED_VALUE"""),"510")</f>
        <v>510</v>
      </c>
      <c r="H7" s="135" t="b">
        <f ca="1">IFERROR(__xludf.DUMMYFUNCTION("""COMPUTED_VALUE"""),TRUE)</f>
        <v>1</v>
      </c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</row>
    <row r="8" spans="1:26" ht="15" customHeight="1">
      <c r="A8" s="129" t="str">
        <f ca="1">IFERROR(__xludf.DUMMYFUNCTION("""COMPUTED_VALUE"""),"FIN")</f>
        <v>FIN</v>
      </c>
      <c r="B8" s="126" t="str">
        <f ca="1">IFERROR(__xludf.DUMMYFUNCTION("""COMPUTED_VALUE"""),"ACTIVIDAD 1.14")</f>
        <v>ACTIVIDAD 1.14</v>
      </c>
      <c r="C8" s="127" t="str">
        <f ca="1">IFERROR(__xludf.DUMMYFUNCTION("""COMPUTED_VALUE"""),"Usuarios que asistieron a talleres y cursos realizados en CDC e ICAS trimestralmente en 2023")</f>
        <v>Usuarios que asistieron a talleres y cursos realizados en CDC e ICAS trimestralmente en 2023</v>
      </c>
      <c r="D8" s="139" t="str">
        <f ca="1">IFERROR(__xludf.DUMMYFUNCTION("""COMPUTED_VALUE"""),"Promedio")</f>
        <v>Promedio</v>
      </c>
      <c r="E8" s="128">
        <f ca="1">IFERROR(__xludf.DUMMYFUNCTION("""COMPUTED_VALUE"""),5082)</f>
        <v>5082</v>
      </c>
      <c r="F8" s="129">
        <f ca="1">IFERROR(__xludf.DUMMYFUNCTION("""COMPUTED_VALUE"""),1300)</f>
        <v>1300</v>
      </c>
      <c r="G8" s="140" t="str">
        <f ca="1">IFERROR(__xludf.DUMMYFUNCTION("""COMPUTED_VALUE"""),"1694")</f>
        <v>1694</v>
      </c>
      <c r="H8" s="132" t="b">
        <f ca="1">IFERROR(__xludf.DUMMYFUNCTION("""COMPUTED_VALUE"""),TRUE)</f>
        <v>1</v>
      </c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spans="1:26" ht="15" customHeight="1">
      <c r="A9" s="129" t="str">
        <f ca="1">IFERROR(__xludf.DUMMYFUNCTION("""COMPUTED_VALUE"""),"FIN")</f>
        <v>FIN</v>
      </c>
      <c r="B9" s="126" t="str">
        <f ca="1">IFERROR(__xludf.DUMMYFUNCTION("""COMPUTED_VALUE"""),"ACTIVIDAD 1.16")</f>
        <v>ACTIVIDAD 1.16</v>
      </c>
      <c r="C9" s="127" t="str">
        <f ca="1">IFERROR(__xludf.DUMMYFUNCTION("""COMPUTED_VALUE"""),"Niñas y niños en condición de vulnerabilidad económica que terminaron ciclo escolar de nivel preescolar en 2023")</f>
        <v>Niñas y niños en condición de vulnerabilidad económica que terminaron ciclo escolar de nivel preescolar en 2023</v>
      </c>
      <c r="D9" s="139" t="str">
        <f ca="1">IFERROR(__xludf.DUMMYFUNCTION("""COMPUTED_VALUE"""),"Porcentaje")</f>
        <v>Porcentaje</v>
      </c>
      <c r="E9" s="128">
        <f ca="1">IFERROR(__xludf.DUMMYFUNCTION("""COMPUTED_VALUE"""),0)</f>
        <v>0</v>
      </c>
      <c r="F9" s="129">
        <f ca="1">IFERROR(__xludf.DUMMYFUNCTION("""COMPUTED_VALUE"""),2030)</f>
        <v>2030</v>
      </c>
      <c r="G9" s="131" t="str">
        <f ca="1">IFERROR(__xludf.DUMMYFUNCTION("""COMPUTED_VALUE"""),"Sin comentarios")</f>
        <v>Sin comentarios</v>
      </c>
      <c r="H9" s="135" t="b">
        <f ca="1">IFERROR(__xludf.DUMMYFUNCTION("""COMPUTED_VALUE"""),TRUE)</f>
        <v>1</v>
      </c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spans="1:26" ht="15" customHeight="1">
      <c r="A10" s="129" t="str">
        <f ca="1">IFERROR(__xludf.DUMMYFUNCTION("""COMPUTED_VALUE"""),"FIN")</f>
        <v>FIN</v>
      </c>
      <c r="B10" s="126" t="str">
        <f ca="1">IFERROR(__xludf.DUMMYFUNCTION("""COMPUTED_VALUE"""),"COMPONENTE 2")</f>
        <v>COMPONENTE 2</v>
      </c>
      <c r="C10" s="127" t="str">
        <f ca="1">IFERROR(__xludf.DUMMYFUNCTION("""COMPUTED_VALUE"""),"Apoyos asistenciales entregados a población en situación de emergencia, durante el 2023")</f>
        <v>Apoyos asistenciales entregados a población en situación de emergencia, durante el 2023</v>
      </c>
      <c r="D10" s="139" t="str">
        <f ca="1">IFERROR(__xludf.DUMMYFUNCTION("""COMPUTED_VALUE"""),"Porcentaje")</f>
        <v>Porcentaje</v>
      </c>
      <c r="E10" s="128">
        <f ca="1">IFERROR(__xludf.DUMMYFUNCTION("""COMPUTED_VALUE"""),33)</f>
        <v>33</v>
      </c>
      <c r="F10" s="129">
        <f ca="1">IFERROR(__xludf.DUMMYFUNCTION("""COMPUTED_VALUE"""),5000)</f>
        <v>5000</v>
      </c>
      <c r="G10" s="131" t="str">
        <f ca="1">IFERROR(__xludf.DUMMYFUNCTION("""COMPUTED_VALUE"""),"Sin comentarios")</f>
        <v>Sin comentarios</v>
      </c>
      <c r="H10" s="132" t="b">
        <f ca="1">IFERROR(__xludf.DUMMYFUNCTION("""COMPUTED_VALUE"""),TRUE)</f>
        <v>1</v>
      </c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spans="1:26" ht="15" customHeight="1">
      <c r="A11" s="129" t="str">
        <f ca="1">IFERROR(__xludf.DUMMYFUNCTION("""COMPUTED_VALUE"""),"FIN")</f>
        <v>FIN</v>
      </c>
      <c r="B11" s="126" t="str">
        <f ca="1">IFERROR(__xludf.DUMMYFUNCTION("""COMPUTED_VALUE"""),"ACTIVIDAD 3.1")</f>
        <v>ACTIVIDAD 3.1</v>
      </c>
      <c r="C11" s="127" t="str">
        <f ca="1">IFERROR(__xludf.DUMMYFUNCTION("""COMPUTED_VALUE"""),"Aperturas de expedientes para la atención multidisciplinaria primaria realizadas a las personas que viven y/o ejercen violencia familiar en el Municipio de Guadalajara, durante el 2023")</f>
        <v>Aperturas de expedientes para la atención multidisciplinaria primaria realizadas a las personas que viven y/o ejercen violencia familiar en el Municipio de Guadalajara, durante el 2023</v>
      </c>
      <c r="D11" s="139" t="str">
        <f ca="1">IFERROR(__xludf.DUMMYFUNCTION("""COMPUTED_VALUE"""),"Porcentaje")</f>
        <v>Porcentaje</v>
      </c>
      <c r="E11" s="128">
        <f ca="1">IFERROR(__xludf.DUMMYFUNCTION("""COMPUTED_VALUE"""),178)</f>
        <v>178</v>
      </c>
      <c r="F11" s="129">
        <f ca="1">IFERROR(__xludf.DUMMYFUNCTION("""COMPUTED_VALUE"""),700)</f>
        <v>700</v>
      </c>
      <c r="G11" s="131" t="str">
        <f ca="1">IFERROR(__xludf.DUMMYFUNCTION("""COMPUTED_VALUE"""),"Sin comentarios")</f>
        <v>Sin comentarios</v>
      </c>
      <c r="H11" s="135" t="b">
        <f ca="1">IFERROR(__xludf.DUMMYFUNCTION("""COMPUTED_VALUE"""),TRUE)</f>
        <v>1</v>
      </c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spans="1:26" ht="15" customHeight="1">
      <c r="A12" s="129" t="str">
        <f ca="1">IFERROR(__xludf.DUMMYFUNCTION("""COMPUTED_VALUE"""),"FIN")</f>
        <v>FIN</v>
      </c>
      <c r="B12" s="126" t="str">
        <f ca="1">IFERROR(__xludf.DUMMYFUNCTION("""COMPUTED_VALUE"""),"ACTIVIDAD 4.1")</f>
        <v>ACTIVIDAD 4.1</v>
      </c>
      <c r="C12" s="127" t="str">
        <f ca="1">IFERROR(__xludf.DUMMYFUNCTION("""COMPUTED_VALUE"""),"Acompañamientos psicosociales para familiares de víctimas indirectas de desaparición brindadas, durante el 2023")</f>
        <v>Acompañamientos psicosociales para familiares de víctimas indirectas de desaparición brindadas, durante el 2023</v>
      </c>
      <c r="D12" s="139" t="str">
        <f ca="1">IFERROR(__xludf.DUMMYFUNCTION("""COMPUTED_VALUE"""),"Promedio")</f>
        <v>Promedio</v>
      </c>
      <c r="E12" s="128">
        <f ca="1">IFERROR(__xludf.DUMMYFUNCTION("""COMPUTED_VALUE"""),243)</f>
        <v>243</v>
      </c>
      <c r="F12" s="129">
        <f ca="1">IFERROR(__xludf.DUMMYFUNCTION("""COMPUTED_VALUE"""),110)</f>
        <v>110</v>
      </c>
      <c r="G12" s="140" t="str">
        <f ca="1">IFERROR(__xludf.DUMMYFUNCTION("""COMPUTED_VALUE"""),"81")</f>
        <v>81</v>
      </c>
      <c r="H12" s="132" t="b">
        <f ca="1">IFERROR(__xludf.DUMMYFUNCTION("""COMPUTED_VALUE"""),TRUE)</f>
        <v>1</v>
      </c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</row>
    <row r="13" spans="1:26" ht="15" customHeight="1">
      <c r="A13" s="129"/>
      <c r="B13" s="126"/>
      <c r="C13" s="127"/>
      <c r="D13" s="139"/>
      <c r="E13" s="128"/>
      <c r="F13" s="129"/>
      <c r="G13" s="136"/>
      <c r="H13" s="135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spans="1:26" ht="15" customHeight="1">
      <c r="A14" s="129"/>
      <c r="B14" s="126"/>
      <c r="C14" s="127"/>
      <c r="D14" s="139"/>
      <c r="E14" s="128"/>
      <c r="F14" s="129"/>
      <c r="G14" s="131"/>
      <c r="H14" s="132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</row>
    <row r="15" spans="1:26" ht="15" customHeight="1">
      <c r="A15" s="129"/>
      <c r="B15" s="126"/>
      <c r="C15" s="127"/>
      <c r="D15" s="139"/>
      <c r="E15" s="128"/>
      <c r="F15" s="129"/>
      <c r="G15" s="131"/>
      <c r="H15" s="135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</row>
    <row r="16" spans="1:26" ht="15" customHeight="1">
      <c r="A16" s="129"/>
      <c r="B16" s="126"/>
      <c r="C16" s="127"/>
      <c r="D16" s="139"/>
      <c r="E16" s="128"/>
      <c r="F16" s="129"/>
      <c r="G16" s="136"/>
      <c r="H16" s="132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</row>
    <row r="17" spans="1:26" ht="15" customHeight="1">
      <c r="A17" s="129"/>
      <c r="B17" s="126"/>
      <c r="C17" s="127"/>
      <c r="D17" s="139"/>
      <c r="E17" s="128"/>
      <c r="F17" s="129"/>
      <c r="G17" s="131"/>
      <c r="H17" s="135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</row>
    <row r="18" spans="1:26" ht="15" customHeight="1">
      <c r="A18" s="129"/>
      <c r="B18" s="126"/>
      <c r="C18" s="127"/>
      <c r="D18" s="139"/>
      <c r="E18" s="128"/>
      <c r="F18" s="129"/>
      <c r="G18" s="136"/>
      <c r="H18" s="132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</row>
    <row r="19" spans="1:26" ht="15" customHeight="1">
      <c r="A19" s="129"/>
      <c r="B19" s="126"/>
      <c r="C19" s="127"/>
      <c r="D19" s="139"/>
      <c r="E19" s="128"/>
      <c r="F19" s="129"/>
      <c r="G19" s="136"/>
      <c r="H19" s="135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</row>
    <row r="20" spans="1:26" ht="15" customHeight="1">
      <c r="A20" s="129"/>
      <c r="B20" s="126"/>
      <c r="C20" s="127"/>
      <c r="D20" s="139"/>
      <c r="E20" s="128"/>
      <c r="F20" s="129"/>
      <c r="G20" s="131"/>
      <c r="H20" s="132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</row>
    <row r="21" spans="1:26" ht="15" customHeight="1">
      <c r="A21" s="129"/>
      <c r="B21" s="126"/>
      <c r="C21" s="127"/>
      <c r="D21" s="139"/>
      <c r="E21" s="128"/>
      <c r="F21" s="129"/>
      <c r="G21" s="131"/>
      <c r="H21" s="135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</row>
    <row r="22" spans="1:26" ht="15" customHeight="1">
      <c r="A22" s="129"/>
      <c r="B22" s="126"/>
      <c r="C22" s="127"/>
      <c r="D22" s="139"/>
      <c r="E22" s="128"/>
      <c r="F22" s="129"/>
      <c r="G22" s="131"/>
      <c r="H22" s="132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spans="1:26" ht="15" customHeight="1">
      <c r="A23" s="129"/>
      <c r="B23" s="126"/>
      <c r="C23" s="127"/>
      <c r="D23" s="139"/>
      <c r="E23" s="128"/>
      <c r="F23" s="129"/>
      <c r="G23" s="131"/>
      <c r="H23" s="135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4" spans="1:26" ht="15" customHeight="1">
      <c r="A24" s="129"/>
      <c r="B24" s="126"/>
      <c r="C24" s="127"/>
      <c r="D24" s="139"/>
      <c r="E24" s="128"/>
      <c r="F24" s="129"/>
      <c r="G24" s="131"/>
      <c r="H24" s="132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</row>
    <row r="25" spans="1:26" ht="24.75">
      <c r="A25" s="129"/>
      <c r="B25" s="126"/>
      <c r="C25" s="127"/>
      <c r="D25" s="139"/>
      <c r="E25" s="128"/>
      <c r="F25" s="129"/>
      <c r="G25" s="131"/>
      <c r="H25" s="135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spans="1:26" ht="24.75">
      <c r="A26" s="129"/>
      <c r="B26" s="126"/>
      <c r="C26" s="127"/>
      <c r="D26" s="139"/>
      <c r="E26" s="128"/>
      <c r="F26" s="129"/>
      <c r="G26" s="131"/>
      <c r="H26" s="132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spans="1:26" ht="24.75">
      <c r="A27" s="129"/>
      <c r="B27" s="126"/>
      <c r="C27" s="127"/>
      <c r="D27" s="139"/>
      <c r="E27" s="128"/>
      <c r="F27" s="129"/>
      <c r="G27" s="131"/>
      <c r="H27" s="135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spans="1:26" ht="24.75">
      <c r="A28" s="129"/>
      <c r="B28" s="126"/>
      <c r="C28" s="127"/>
      <c r="D28" s="139"/>
      <c r="E28" s="128"/>
      <c r="F28" s="129"/>
      <c r="G28" s="136"/>
      <c r="H28" s="132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spans="1:26" ht="24.75">
      <c r="A29" s="129"/>
      <c r="B29" s="126"/>
      <c r="C29" s="127"/>
      <c r="D29" s="139"/>
      <c r="E29" s="128"/>
      <c r="F29" s="129"/>
      <c r="G29" s="136"/>
      <c r="H29" s="135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</row>
    <row r="30" spans="1:26" ht="24.75">
      <c r="A30" s="129"/>
      <c r="B30" s="126"/>
      <c r="C30" s="127"/>
      <c r="D30" s="139"/>
      <c r="E30" s="128"/>
      <c r="F30" s="129"/>
      <c r="G30" s="136"/>
      <c r="H30" s="136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spans="1:26" ht="24.75">
      <c r="A31" s="129"/>
      <c r="B31" s="126"/>
      <c r="C31" s="127"/>
      <c r="D31" s="139"/>
      <c r="E31" s="128"/>
      <c r="F31" s="129"/>
      <c r="G31" s="138"/>
      <c r="H31" s="138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spans="1:26" ht="24.75">
      <c r="A32" s="129"/>
      <c r="B32" s="126"/>
      <c r="C32" s="127"/>
      <c r="D32" s="139"/>
      <c r="E32" s="128"/>
      <c r="F32" s="129"/>
      <c r="G32" s="136"/>
      <c r="H32" s="136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spans="1:26" ht="24.75">
      <c r="A33" s="129"/>
      <c r="B33" s="126"/>
      <c r="C33" s="127"/>
      <c r="D33" s="139"/>
      <c r="E33" s="128"/>
      <c r="F33" s="129"/>
      <c r="G33" s="138"/>
      <c r="H33" s="138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spans="1:26" ht="24.75">
      <c r="A34" s="129"/>
      <c r="B34" s="126"/>
      <c r="C34" s="127"/>
      <c r="D34" s="139"/>
      <c r="E34" s="128"/>
      <c r="F34" s="129"/>
      <c r="G34" s="136"/>
      <c r="H34" s="136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spans="1:26" ht="24.75">
      <c r="A35" s="129"/>
      <c r="B35" s="126"/>
      <c r="C35" s="127"/>
      <c r="D35" s="139"/>
      <c r="E35" s="128"/>
      <c r="F35" s="129"/>
      <c r="G35" s="138"/>
      <c r="H35" s="138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spans="1:26" ht="24.75">
      <c r="A36" s="129"/>
      <c r="B36" s="126"/>
      <c r="C36" s="127"/>
      <c r="D36" s="139"/>
      <c r="E36" s="128"/>
      <c r="F36" s="129"/>
      <c r="G36" s="136"/>
      <c r="H36" s="136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spans="1:26" ht="24.75">
      <c r="A37" s="129"/>
      <c r="B37" s="126"/>
      <c r="C37" s="127"/>
      <c r="D37" s="139"/>
      <c r="E37" s="128"/>
      <c r="F37" s="129"/>
      <c r="G37" s="138"/>
      <c r="H37" s="138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</row>
    <row r="38" spans="1:26" ht="24.75">
      <c r="A38" s="129"/>
      <c r="B38" s="126"/>
      <c r="C38" s="127"/>
      <c r="D38" s="139"/>
      <c r="E38" s="128"/>
      <c r="F38" s="129"/>
      <c r="G38" s="136"/>
      <c r="H38" s="136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spans="1:26" ht="24.75">
      <c r="A39" s="129"/>
      <c r="B39" s="126"/>
      <c r="C39" s="127"/>
      <c r="D39" s="139"/>
      <c r="E39" s="128"/>
      <c r="F39" s="129"/>
      <c r="G39" s="138"/>
      <c r="H39" s="138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spans="1:26" ht="24.75">
      <c r="A40" s="129"/>
      <c r="B40" s="126"/>
      <c r="C40" s="127"/>
      <c r="D40" s="139"/>
      <c r="E40" s="128"/>
      <c r="F40" s="129"/>
      <c r="G40" s="136"/>
      <c r="H40" s="136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</row>
    <row r="41" spans="1:26" ht="24.75">
      <c r="A41" s="129"/>
      <c r="B41" s="126"/>
      <c r="C41" s="127"/>
      <c r="D41" s="139"/>
      <c r="E41" s="128"/>
      <c r="F41" s="129"/>
      <c r="G41" s="138"/>
      <c r="H41" s="138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</row>
    <row r="42" spans="1:26" ht="24.75">
      <c r="A42" s="129"/>
      <c r="B42" s="126"/>
      <c r="C42" s="127"/>
      <c r="D42" s="139"/>
      <c r="E42" s="128"/>
      <c r="F42" s="129"/>
      <c r="G42" s="136"/>
      <c r="H42" s="136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</row>
    <row r="43" spans="1:26" ht="24.75">
      <c r="A43" s="129"/>
      <c r="B43" s="126"/>
      <c r="C43" s="127"/>
      <c r="D43" s="139"/>
      <c r="E43" s="128"/>
      <c r="F43" s="129"/>
      <c r="G43" s="138"/>
      <c r="H43" s="138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</row>
    <row r="44" spans="1:26" ht="24.75">
      <c r="A44" s="129"/>
      <c r="B44" s="126"/>
      <c r="C44" s="127"/>
      <c r="D44" s="139"/>
      <c r="E44" s="128"/>
      <c r="F44" s="129"/>
      <c r="G44" s="136"/>
      <c r="H44" s="136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spans="1:26" ht="24.75">
      <c r="A45" s="129"/>
      <c r="B45" s="126"/>
      <c r="C45" s="127"/>
      <c r="D45" s="139"/>
      <c r="E45" s="128"/>
      <c r="F45" s="129"/>
      <c r="G45" s="138"/>
      <c r="H45" s="138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</row>
    <row r="46" spans="1:26" ht="24.75">
      <c r="A46" s="129"/>
      <c r="B46" s="126"/>
      <c r="C46" s="127"/>
      <c r="D46" s="139"/>
      <c r="E46" s="128"/>
      <c r="F46" s="129"/>
      <c r="G46" s="136"/>
      <c r="H46" s="136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</row>
    <row r="47" spans="1:26" ht="24.75">
      <c r="A47" s="129"/>
      <c r="B47" s="126"/>
      <c r="C47" s="127"/>
      <c r="D47" s="139"/>
      <c r="E47" s="128"/>
      <c r="F47" s="129"/>
      <c r="G47" s="138"/>
      <c r="H47" s="138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</row>
    <row r="48" spans="1:26" ht="24.75">
      <c r="A48" s="129"/>
      <c r="B48" s="126"/>
      <c r="C48" s="127"/>
      <c r="D48" s="139"/>
      <c r="E48" s="128"/>
      <c r="F48" s="129"/>
      <c r="G48" s="136"/>
      <c r="H48" s="136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</row>
    <row r="49" spans="1:26" ht="24.75">
      <c r="A49" s="129"/>
      <c r="B49" s="126"/>
      <c r="C49" s="127"/>
      <c r="D49" s="139"/>
      <c r="E49" s="128"/>
      <c r="F49" s="129"/>
      <c r="G49" s="138"/>
      <c r="H49" s="138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</row>
    <row r="50" spans="1:26" ht="24.75">
      <c r="A50" s="129"/>
      <c r="B50" s="126"/>
      <c r="C50" s="127"/>
      <c r="D50" s="139"/>
      <c r="E50" s="128"/>
      <c r="F50" s="129"/>
      <c r="G50" s="136"/>
      <c r="H50" s="136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</row>
    <row r="51" spans="1:26" ht="24.75">
      <c r="A51" s="129"/>
      <c r="B51" s="126"/>
      <c r="C51" s="127"/>
      <c r="D51" s="139"/>
      <c r="E51" s="128"/>
      <c r="F51" s="129"/>
      <c r="G51" s="138"/>
      <c r="H51" s="138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</row>
    <row r="52" spans="1:26" ht="24.75">
      <c r="A52" s="129"/>
      <c r="B52" s="126"/>
      <c r="C52" s="127"/>
      <c r="D52" s="139"/>
      <c r="E52" s="128"/>
      <c r="F52" s="129"/>
      <c r="G52" s="136"/>
      <c r="H52" s="136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</row>
    <row r="53" spans="1:26" ht="24.75">
      <c r="A53" s="129"/>
      <c r="B53" s="126"/>
      <c r="C53" s="127"/>
      <c r="D53" s="139"/>
      <c r="E53" s="128"/>
      <c r="F53" s="129"/>
      <c r="G53" s="138"/>
      <c r="H53" s="138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</row>
    <row r="54" spans="1:26" ht="24.75">
      <c r="A54" s="129"/>
      <c r="B54" s="126"/>
      <c r="C54" s="127"/>
      <c r="D54" s="139"/>
      <c r="E54" s="128"/>
      <c r="F54" s="129"/>
      <c r="G54" s="136"/>
      <c r="H54" s="136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</row>
    <row r="55" spans="1:26" ht="24.75">
      <c r="A55" s="129"/>
      <c r="B55" s="126"/>
      <c r="C55" s="127"/>
      <c r="D55" s="139"/>
      <c r="E55" s="128"/>
      <c r="F55" s="129"/>
      <c r="G55" s="138"/>
      <c r="H55" s="138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</row>
    <row r="56" spans="1:26" ht="24.75">
      <c r="A56" s="129"/>
      <c r="B56" s="126"/>
      <c r="C56" s="127"/>
      <c r="D56" s="139"/>
      <c r="E56" s="128"/>
      <c r="F56" s="129"/>
      <c r="G56" s="136"/>
      <c r="H56" s="136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</row>
    <row r="57" spans="1:26" ht="24.75">
      <c r="A57" s="129"/>
      <c r="B57" s="126"/>
      <c r="C57" s="127"/>
      <c r="D57" s="139"/>
      <c r="E57" s="128"/>
      <c r="F57" s="129"/>
      <c r="G57" s="138"/>
      <c r="H57" s="138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</row>
    <row r="58" spans="1:26" ht="24.75">
      <c r="A58" s="129"/>
      <c r="B58" s="126"/>
      <c r="C58" s="127"/>
      <c r="D58" s="139"/>
      <c r="E58" s="128"/>
      <c r="F58" s="129"/>
      <c r="G58" s="136"/>
      <c r="H58" s="136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</row>
    <row r="59" spans="1:26" ht="24.75">
      <c r="A59" s="129"/>
      <c r="B59" s="126"/>
      <c r="C59" s="127"/>
      <c r="D59" s="139"/>
      <c r="E59" s="128"/>
      <c r="F59" s="129"/>
      <c r="G59" s="138"/>
      <c r="H59" s="138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</row>
    <row r="60" spans="1:26" ht="24.75">
      <c r="A60" s="129"/>
      <c r="B60" s="126"/>
      <c r="C60" s="127"/>
      <c r="D60" s="139"/>
      <c r="E60" s="128"/>
      <c r="F60" s="129"/>
      <c r="G60" s="136"/>
      <c r="H60" s="136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spans="1:26" ht="24.75">
      <c r="A61" s="129"/>
      <c r="B61" s="126"/>
      <c r="C61" s="127"/>
      <c r="D61" s="139"/>
      <c r="E61" s="128"/>
      <c r="F61" s="129"/>
      <c r="G61" s="138"/>
      <c r="H61" s="138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spans="1:26" ht="24.75">
      <c r="A62" s="129"/>
      <c r="B62" s="126"/>
      <c r="C62" s="127"/>
      <c r="D62" s="139"/>
      <c r="E62" s="128"/>
      <c r="F62" s="129"/>
      <c r="G62" s="136"/>
      <c r="H62" s="136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</row>
    <row r="63" spans="1:26" ht="24.75">
      <c r="A63" s="129"/>
      <c r="B63" s="126"/>
      <c r="C63" s="127"/>
      <c r="D63" s="139"/>
      <c r="E63" s="128"/>
      <c r="F63" s="129"/>
      <c r="G63" s="138"/>
      <c r="H63" s="138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spans="1:26" ht="24.75">
      <c r="A64" s="129"/>
      <c r="B64" s="126"/>
      <c r="C64" s="127"/>
      <c r="D64" s="139"/>
      <c r="E64" s="128"/>
      <c r="F64" s="129"/>
      <c r="G64" s="136"/>
      <c r="H64" s="136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spans="1:26" ht="24.75">
      <c r="A65" s="129"/>
      <c r="B65" s="126"/>
      <c r="C65" s="127"/>
      <c r="D65" s="139"/>
      <c r="E65" s="128"/>
      <c r="F65" s="129"/>
      <c r="G65" s="138"/>
      <c r="H65" s="138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spans="1:26" ht="24.75">
      <c r="A66" s="129"/>
      <c r="B66" s="126"/>
      <c r="C66" s="127"/>
      <c r="D66" s="139"/>
      <c r="E66" s="128"/>
      <c r="F66" s="129"/>
      <c r="G66" s="136"/>
      <c r="H66" s="136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spans="1:26" ht="24.75">
      <c r="A67" s="129"/>
      <c r="B67" s="126"/>
      <c r="C67" s="127"/>
      <c r="D67" s="139"/>
      <c r="E67" s="128"/>
      <c r="F67" s="129"/>
      <c r="G67" s="138"/>
      <c r="H67" s="138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spans="1:26" ht="24.75">
      <c r="A68" s="129"/>
      <c r="B68" s="126"/>
      <c r="C68" s="127"/>
      <c r="D68" s="139"/>
      <c r="E68" s="128"/>
      <c r="F68" s="129"/>
      <c r="G68" s="136"/>
      <c r="H68" s="136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spans="1:26" ht="24.75">
      <c r="A69" s="129"/>
      <c r="B69" s="126"/>
      <c r="C69" s="127"/>
      <c r="D69" s="139"/>
      <c r="E69" s="128"/>
      <c r="F69" s="129"/>
      <c r="G69" s="138"/>
      <c r="H69" s="138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spans="1:26" ht="24.75">
      <c r="A70" s="129"/>
      <c r="B70" s="126"/>
      <c r="C70" s="127"/>
      <c r="D70" s="139"/>
      <c r="E70" s="128"/>
      <c r="F70" s="129"/>
      <c r="G70" s="136"/>
      <c r="H70" s="136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spans="1:26" ht="24.75">
      <c r="A71" s="129"/>
      <c r="B71" s="126"/>
      <c r="C71" s="127"/>
      <c r="D71" s="139"/>
      <c r="E71" s="128"/>
      <c r="F71" s="129"/>
      <c r="G71" s="138"/>
      <c r="H71" s="138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spans="1:26" ht="24.75">
      <c r="A72" s="129"/>
      <c r="B72" s="126"/>
      <c r="C72" s="127"/>
      <c r="D72" s="139"/>
      <c r="E72" s="128"/>
      <c r="F72" s="129"/>
      <c r="G72" s="136"/>
      <c r="H72" s="136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spans="1:26" ht="24.75">
      <c r="A73" s="129"/>
      <c r="B73" s="126"/>
      <c r="C73" s="127"/>
      <c r="D73" s="139"/>
      <c r="E73" s="128"/>
      <c r="F73" s="129"/>
      <c r="G73" s="138"/>
      <c r="H73" s="138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spans="1:26" ht="24.75">
      <c r="A74" s="129"/>
      <c r="B74" s="126"/>
      <c r="C74" s="127"/>
      <c r="D74" s="139"/>
      <c r="E74" s="128"/>
      <c r="F74" s="129"/>
      <c r="G74" s="136"/>
      <c r="H74" s="136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spans="1:26" ht="24.75">
      <c r="A75" s="129"/>
      <c r="B75" s="126"/>
      <c r="C75" s="127"/>
      <c r="D75" s="139"/>
      <c r="E75" s="128"/>
      <c r="F75" s="129"/>
      <c r="G75" s="138"/>
      <c r="H75" s="138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spans="1:26" ht="24.75">
      <c r="A76" s="129"/>
      <c r="B76" s="126"/>
      <c r="C76" s="127"/>
      <c r="D76" s="139"/>
      <c r="E76" s="128"/>
      <c r="F76" s="129"/>
      <c r="G76" s="136"/>
      <c r="H76" s="136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spans="1:26" ht="24.75">
      <c r="A77" s="129"/>
      <c r="B77" s="126"/>
      <c r="C77" s="127"/>
      <c r="D77" s="139"/>
      <c r="E77" s="128"/>
      <c r="F77" s="129"/>
      <c r="G77" s="138"/>
      <c r="H77" s="138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spans="1:26" ht="24.75">
      <c r="A78" s="129"/>
      <c r="B78" s="126"/>
      <c r="C78" s="127"/>
      <c r="D78" s="139"/>
      <c r="E78" s="128"/>
      <c r="F78" s="129"/>
      <c r="G78" s="136"/>
      <c r="H78" s="136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spans="1:26" ht="24.75">
      <c r="A79" s="129"/>
      <c r="B79" s="126"/>
      <c r="C79" s="127"/>
      <c r="D79" s="139"/>
      <c r="E79" s="128"/>
      <c r="F79" s="129"/>
      <c r="G79" s="138"/>
      <c r="H79" s="138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spans="1:26" ht="24.75">
      <c r="A80" s="129"/>
      <c r="B80" s="126"/>
      <c r="C80" s="127"/>
      <c r="D80" s="139"/>
      <c r="E80" s="128"/>
      <c r="F80" s="129"/>
      <c r="G80" s="136"/>
      <c r="H80" s="136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spans="1:26" ht="24.75">
      <c r="A81" s="129"/>
      <c r="B81" s="126"/>
      <c r="C81" s="127"/>
      <c r="D81" s="139"/>
      <c r="E81" s="128"/>
      <c r="F81" s="129"/>
      <c r="G81" s="138"/>
      <c r="H81" s="138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spans="1:26" ht="24.75">
      <c r="A82" s="129"/>
      <c r="B82" s="126"/>
      <c r="C82" s="127"/>
      <c r="D82" s="139"/>
      <c r="E82" s="128"/>
      <c r="F82" s="129"/>
      <c r="G82" s="136"/>
      <c r="H82" s="136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spans="1:26" ht="24.75">
      <c r="A83" s="129"/>
      <c r="B83" s="126"/>
      <c r="C83" s="127"/>
      <c r="D83" s="139"/>
      <c r="E83" s="128"/>
      <c r="F83" s="129"/>
      <c r="G83" s="138"/>
      <c r="H83" s="138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spans="1:26" ht="24.75">
      <c r="A84" s="129"/>
      <c r="B84" s="126"/>
      <c r="C84" s="127"/>
      <c r="D84" s="139"/>
      <c r="E84" s="128"/>
      <c r="F84" s="129"/>
      <c r="G84" s="136"/>
      <c r="H84" s="136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spans="1:26" ht="24.75">
      <c r="A85" s="129"/>
      <c r="B85" s="126"/>
      <c r="C85" s="127"/>
      <c r="D85" s="139"/>
      <c r="E85" s="128"/>
      <c r="F85" s="129"/>
      <c r="G85" s="138"/>
      <c r="H85" s="138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spans="1:26" ht="24.75">
      <c r="A86" s="129"/>
      <c r="B86" s="126"/>
      <c r="C86" s="127"/>
      <c r="D86" s="139"/>
      <c r="E86" s="128"/>
      <c r="F86" s="129"/>
      <c r="G86" s="136"/>
      <c r="H86" s="136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spans="1:26" ht="24.75">
      <c r="A87" s="129"/>
      <c r="B87" s="126"/>
      <c r="C87" s="127"/>
      <c r="D87" s="139"/>
      <c r="E87" s="128"/>
      <c r="F87" s="129"/>
      <c r="G87" s="138"/>
      <c r="H87" s="138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spans="1:26" ht="24.75">
      <c r="A88" s="129"/>
      <c r="B88" s="126"/>
      <c r="C88" s="127"/>
      <c r="D88" s="139"/>
      <c r="E88" s="128"/>
      <c r="F88" s="129"/>
      <c r="G88" s="136"/>
      <c r="H88" s="136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spans="1:26" ht="24.75">
      <c r="A89" s="129"/>
      <c r="B89" s="126"/>
      <c r="C89" s="127"/>
      <c r="D89" s="139"/>
      <c r="E89" s="128"/>
      <c r="F89" s="129"/>
      <c r="G89" s="138"/>
      <c r="H89" s="138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spans="1:26" ht="24.75">
      <c r="A90" s="129"/>
      <c r="B90" s="126"/>
      <c r="C90" s="127"/>
      <c r="D90" s="139"/>
      <c r="E90" s="128"/>
      <c r="F90" s="129"/>
      <c r="G90" s="136"/>
      <c r="H90" s="136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spans="1:26" ht="24.75">
      <c r="A91" s="129"/>
      <c r="B91" s="126"/>
      <c r="C91" s="127"/>
      <c r="D91" s="139"/>
      <c r="E91" s="128"/>
      <c r="F91" s="129"/>
      <c r="G91" s="138"/>
      <c r="H91" s="138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spans="1:26" ht="24.75">
      <c r="A92" s="129"/>
      <c r="B92" s="126"/>
      <c r="C92" s="127"/>
      <c r="D92" s="139"/>
      <c r="E92" s="128"/>
      <c r="F92" s="129"/>
      <c r="G92" s="136"/>
      <c r="H92" s="136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spans="1:26" ht="24.75">
      <c r="A93" s="129"/>
      <c r="B93" s="126"/>
      <c r="C93" s="127"/>
      <c r="D93" s="139"/>
      <c r="E93" s="128"/>
      <c r="F93" s="129"/>
      <c r="G93" s="138"/>
      <c r="H93" s="138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  <row r="94" spans="1:26" ht="24.75">
      <c r="A94" s="129"/>
      <c r="B94" s="126"/>
      <c r="C94" s="127"/>
      <c r="D94" s="139"/>
      <c r="E94" s="128"/>
      <c r="F94" s="129"/>
      <c r="G94" s="136"/>
      <c r="H94" s="136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</row>
    <row r="95" spans="1:26" ht="24.75">
      <c r="A95" s="129"/>
      <c r="B95" s="126"/>
      <c r="C95" s="127"/>
      <c r="D95" s="139"/>
      <c r="E95" s="128"/>
      <c r="F95" s="129"/>
      <c r="G95" s="138"/>
      <c r="H95" s="138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</row>
    <row r="96" spans="1:26" ht="24.75">
      <c r="A96" s="129"/>
      <c r="B96" s="126"/>
      <c r="C96" s="127"/>
      <c r="D96" s="139"/>
      <c r="E96" s="128"/>
      <c r="F96" s="129"/>
      <c r="G96" s="136"/>
      <c r="H96" s="136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</row>
    <row r="97" spans="1:26" ht="24.75">
      <c r="A97" s="129"/>
      <c r="B97" s="126"/>
      <c r="C97" s="127"/>
      <c r="D97" s="139"/>
      <c r="E97" s="128"/>
      <c r="F97" s="129"/>
      <c r="G97" s="138"/>
      <c r="H97" s="138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</row>
    <row r="98" spans="1:26" ht="24.75">
      <c r="A98" s="129"/>
      <c r="B98" s="126"/>
      <c r="C98" s="127"/>
      <c r="D98" s="139"/>
      <c r="E98" s="128"/>
      <c r="F98" s="129"/>
      <c r="G98" s="136"/>
      <c r="H98" s="136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</row>
    <row r="99" spans="1:26" ht="24.75">
      <c r="A99" s="129"/>
      <c r="B99" s="126"/>
      <c r="C99" s="127"/>
      <c r="D99" s="139"/>
      <c r="E99" s="128"/>
      <c r="F99" s="129"/>
      <c r="G99" s="138"/>
      <c r="H99" s="138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</row>
    <row r="100" spans="1:26" ht="24.75">
      <c r="A100" s="129"/>
      <c r="B100" s="126"/>
      <c r="C100" s="127"/>
      <c r="D100" s="139"/>
      <c r="E100" s="128"/>
      <c r="F100" s="129"/>
      <c r="G100" s="136"/>
      <c r="H100" s="136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</row>
    <row r="101" spans="1:26" ht="24.75">
      <c r="A101" s="129"/>
      <c r="B101" s="126"/>
      <c r="C101" s="127"/>
      <c r="D101" s="139"/>
      <c r="E101" s="128"/>
      <c r="F101" s="129"/>
      <c r="G101" s="138"/>
      <c r="H101" s="138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</row>
    <row r="102" spans="1:26" ht="24.75">
      <c r="A102" s="129"/>
      <c r="B102" s="126"/>
      <c r="C102" s="127"/>
      <c r="D102" s="139"/>
      <c r="E102" s="128"/>
      <c r="F102" s="129"/>
      <c r="G102" s="136"/>
      <c r="H102" s="136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</row>
    <row r="103" spans="1:26" ht="24.75">
      <c r="A103" s="129"/>
      <c r="B103" s="126"/>
      <c r="C103" s="127"/>
      <c r="D103" s="139"/>
      <c r="E103" s="128"/>
      <c r="F103" s="129"/>
      <c r="G103" s="138"/>
      <c r="H103" s="138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</row>
    <row r="104" spans="1:26" ht="24.75">
      <c r="A104" s="129"/>
      <c r="B104" s="126"/>
      <c r="C104" s="127"/>
      <c r="D104" s="139"/>
      <c r="E104" s="128"/>
      <c r="F104" s="129"/>
      <c r="G104" s="136"/>
      <c r="H104" s="136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</row>
    <row r="105" spans="1:26" ht="24.75">
      <c r="A105" s="129"/>
      <c r="B105" s="126"/>
      <c r="C105" s="127"/>
      <c r="D105" s="139"/>
      <c r="E105" s="128"/>
      <c r="F105" s="129"/>
      <c r="G105" s="138"/>
      <c r="H105" s="138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</row>
    <row r="106" spans="1:26" ht="24.75">
      <c r="A106" s="129"/>
      <c r="B106" s="126"/>
      <c r="C106" s="127"/>
      <c r="D106" s="139"/>
      <c r="E106" s="128"/>
      <c r="F106" s="129"/>
      <c r="G106" s="136"/>
      <c r="H106" s="136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</row>
    <row r="107" spans="1:26" ht="24.75">
      <c r="A107" s="129"/>
      <c r="B107" s="126"/>
      <c r="C107" s="127"/>
      <c r="D107" s="139"/>
      <c r="E107" s="128"/>
      <c r="F107" s="129"/>
      <c r="G107" s="138"/>
      <c r="H107" s="138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</row>
    <row r="108" spans="1:26" ht="24.75">
      <c r="A108" s="129"/>
      <c r="B108" s="126"/>
      <c r="C108" s="127"/>
      <c r="D108" s="139"/>
      <c r="E108" s="128"/>
      <c r="F108" s="129"/>
      <c r="G108" s="136"/>
      <c r="H108" s="136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</row>
    <row r="109" spans="1:26" ht="24.75">
      <c r="A109" s="129"/>
      <c r="B109" s="126"/>
      <c r="C109" s="127"/>
      <c r="D109" s="139"/>
      <c r="E109" s="128"/>
      <c r="F109" s="129"/>
      <c r="G109" s="138"/>
      <c r="H109" s="138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</row>
    <row r="110" spans="1:26" ht="24.75">
      <c r="A110" s="129"/>
      <c r="B110" s="126"/>
      <c r="C110" s="127"/>
      <c r="D110" s="139"/>
      <c r="E110" s="128"/>
      <c r="F110" s="129"/>
      <c r="G110" s="136"/>
      <c r="H110" s="136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</row>
    <row r="111" spans="1:26" ht="24.75">
      <c r="A111" s="129"/>
      <c r="B111" s="126"/>
      <c r="C111" s="127"/>
      <c r="D111" s="139"/>
      <c r="E111" s="128"/>
      <c r="F111" s="129"/>
      <c r="G111" s="138"/>
      <c r="H111" s="138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</row>
    <row r="112" spans="1:26" ht="24.75">
      <c r="A112" s="129"/>
      <c r="B112" s="126"/>
      <c r="C112" s="127"/>
      <c r="D112" s="139"/>
      <c r="E112" s="128"/>
      <c r="F112" s="129"/>
      <c r="G112" s="136"/>
      <c r="H112" s="136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</row>
    <row r="113" spans="1:26" ht="24.75">
      <c r="A113" s="129"/>
      <c r="B113" s="126"/>
      <c r="C113" s="127"/>
      <c r="D113" s="139"/>
      <c r="E113" s="128"/>
      <c r="F113" s="129"/>
      <c r="G113" s="138"/>
      <c r="H113" s="138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</row>
    <row r="114" spans="1:26" ht="24.75">
      <c r="A114" s="129"/>
      <c r="B114" s="126"/>
      <c r="C114" s="127"/>
      <c r="D114" s="139"/>
      <c r="E114" s="128"/>
      <c r="F114" s="129"/>
      <c r="G114" s="136"/>
      <c r="H114" s="136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</row>
    <row r="115" spans="1:26" ht="24.75">
      <c r="A115" s="129"/>
      <c r="B115" s="126"/>
      <c r="C115" s="127"/>
      <c r="D115" s="139"/>
      <c r="E115" s="128"/>
      <c r="F115" s="129"/>
      <c r="G115" s="138"/>
      <c r="H115" s="138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</row>
    <row r="116" spans="1:26" ht="24.75">
      <c r="A116" s="129"/>
      <c r="B116" s="126"/>
      <c r="C116" s="127"/>
      <c r="D116" s="139"/>
      <c r="E116" s="128"/>
      <c r="F116" s="129"/>
      <c r="G116" s="136"/>
      <c r="H116" s="136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</row>
    <row r="117" spans="1:26" ht="24.75">
      <c r="A117" s="129"/>
      <c r="B117" s="126"/>
      <c r="C117" s="127"/>
      <c r="D117" s="139"/>
      <c r="E117" s="128"/>
      <c r="F117" s="129"/>
      <c r="G117" s="138"/>
      <c r="H117" s="138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</row>
    <row r="118" spans="1:26" ht="24.75">
      <c r="A118" s="129"/>
      <c r="B118" s="126"/>
      <c r="C118" s="127"/>
      <c r="D118" s="139"/>
      <c r="E118" s="128"/>
      <c r="F118" s="129"/>
      <c r="G118" s="136"/>
      <c r="H118" s="136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</row>
    <row r="119" spans="1:26" ht="24.75">
      <c r="A119" s="129"/>
      <c r="B119" s="126"/>
      <c r="C119" s="127"/>
      <c r="D119" s="139"/>
      <c r="E119" s="128"/>
      <c r="F119" s="129"/>
      <c r="G119" s="138"/>
      <c r="H119" s="138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</row>
    <row r="120" spans="1:26" ht="24.75">
      <c r="A120" s="129"/>
      <c r="B120" s="126"/>
      <c r="C120" s="127"/>
      <c r="D120" s="139"/>
      <c r="E120" s="128"/>
      <c r="F120" s="129"/>
      <c r="G120" s="136"/>
      <c r="H120" s="136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</row>
    <row r="121" spans="1:26" ht="24.75">
      <c r="A121" s="129"/>
      <c r="B121" s="126"/>
      <c r="C121" s="127"/>
      <c r="D121" s="139"/>
      <c r="E121" s="128"/>
      <c r="F121" s="129"/>
      <c r="G121" s="138"/>
      <c r="H121" s="138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</row>
    <row r="122" spans="1:26" ht="24.75">
      <c r="A122" s="129"/>
      <c r="B122" s="126"/>
      <c r="C122" s="127"/>
      <c r="D122" s="139"/>
      <c r="E122" s="128"/>
      <c r="F122" s="129"/>
      <c r="G122" s="136"/>
      <c r="H122" s="136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</row>
    <row r="123" spans="1:26" ht="24.75">
      <c r="A123" s="129"/>
      <c r="B123" s="126"/>
      <c r="C123" s="127"/>
      <c r="D123" s="139"/>
      <c r="E123" s="128"/>
      <c r="F123" s="129"/>
      <c r="G123" s="138"/>
      <c r="H123" s="138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</row>
    <row r="124" spans="1:26" ht="24.75">
      <c r="A124" s="129"/>
      <c r="B124" s="126"/>
      <c r="C124" s="127"/>
      <c r="D124" s="139"/>
      <c r="E124" s="128"/>
      <c r="F124" s="129"/>
      <c r="G124" s="136"/>
      <c r="H124" s="136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</row>
    <row r="125" spans="1:26" ht="24.75">
      <c r="A125" s="129"/>
      <c r="B125" s="126"/>
      <c r="C125" s="127"/>
      <c r="D125" s="139"/>
      <c r="E125" s="128"/>
      <c r="F125" s="129"/>
      <c r="G125" s="138"/>
      <c r="H125" s="138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</row>
    <row r="126" spans="1:26" ht="24.75">
      <c r="A126" s="129"/>
      <c r="B126" s="126"/>
      <c r="C126" s="127"/>
      <c r="D126" s="139"/>
      <c r="E126" s="128"/>
      <c r="F126" s="129"/>
      <c r="G126" s="136"/>
      <c r="H126" s="136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</row>
    <row r="127" spans="1:26" ht="24.75">
      <c r="A127" s="129"/>
      <c r="B127" s="126"/>
      <c r="C127" s="127"/>
      <c r="D127" s="139"/>
      <c r="E127" s="128"/>
      <c r="F127" s="129"/>
      <c r="G127" s="138"/>
      <c r="H127" s="138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</row>
    <row r="128" spans="1:26" ht="24.75">
      <c r="A128" s="129"/>
      <c r="B128" s="126"/>
      <c r="C128" s="127"/>
      <c r="D128" s="139"/>
      <c r="E128" s="128"/>
      <c r="F128" s="129"/>
      <c r="G128" s="136"/>
      <c r="H128" s="136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</row>
    <row r="129" spans="1:26" ht="24.75">
      <c r="A129" s="129"/>
      <c r="B129" s="126"/>
      <c r="C129" s="127"/>
      <c r="D129" s="139"/>
      <c r="E129" s="128"/>
      <c r="F129" s="129"/>
      <c r="G129" s="138"/>
      <c r="H129" s="138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</row>
    <row r="130" spans="1:26" ht="24.75">
      <c r="A130" s="129"/>
      <c r="B130" s="126"/>
      <c r="C130" s="127"/>
      <c r="D130" s="139"/>
      <c r="E130" s="128"/>
      <c r="F130" s="129"/>
      <c r="G130" s="136"/>
      <c r="H130" s="136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</row>
    <row r="131" spans="1:26" ht="24.75">
      <c r="A131" s="129"/>
      <c r="B131" s="126"/>
      <c r="C131" s="127"/>
      <c r="D131" s="139"/>
      <c r="E131" s="128"/>
      <c r="F131" s="129"/>
      <c r="G131" s="138"/>
      <c r="H131" s="138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</row>
    <row r="132" spans="1:26" ht="24.75">
      <c r="A132" s="129"/>
      <c r="B132" s="126"/>
      <c r="C132" s="127"/>
      <c r="D132" s="139"/>
      <c r="E132" s="128"/>
      <c r="F132" s="129"/>
      <c r="G132" s="136"/>
      <c r="H132" s="136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</row>
    <row r="133" spans="1:26" ht="24.75">
      <c r="A133" s="129"/>
      <c r="B133" s="126"/>
      <c r="C133" s="127"/>
      <c r="D133" s="139"/>
      <c r="E133" s="128"/>
      <c r="F133" s="129"/>
      <c r="G133" s="138"/>
      <c r="H133" s="138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</row>
    <row r="134" spans="1:26" ht="24.75">
      <c r="A134" s="129"/>
      <c r="B134" s="126"/>
      <c r="C134" s="127"/>
      <c r="D134" s="139"/>
      <c r="E134" s="128"/>
      <c r="F134" s="129"/>
      <c r="G134" s="136"/>
      <c r="H134" s="136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</row>
    <row r="135" spans="1:26" ht="24.75">
      <c r="A135" s="129"/>
      <c r="B135" s="126"/>
      <c r="C135" s="127"/>
      <c r="D135" s="139"/>
      <c r="E135" s="128"/>
      <c r="F135" s="129"/>
      <c r="G135" s="138"/>
      <c r="H135" s="138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</row>
    <row r="136" spans="1:26" ht="24.75">
      <c r="A136" s="129"/>
      <c r="B136" s="126"/>
      <c r="C136" s="127"/>
      <c r="D136" s="139"/>
      <c r="E136" s="128"/>
      <c r="F136" s="129"/>
      <c r="G136" s="136"/>
      <c r="H136" s="136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</row>
    <row r="137" spans="1:26" ht="24.75">
      <c r="A137" s="129"/>
      <c r="B137" s="126"/>
      <c r="C137" s="127"/>
      <c r="D137" s="139"/>
      <c r="E137" s="128"/>
      <c r="F137" s="129"/>
      <c r="G137" s="138"/>
      <c r="H137" s="138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</row>
    <row r="138" spans="1:26" ht="24.75">
      <c r="A138" s="129"/>
      <c r="B138" s="126"/>
      <c r="C138" s="127"/>
      <c r="D138" s="139"/>
      <c r="E138" s="128"/>
      <c r="F138" s="129"/>
      <c r="G138" s="136"/>
      <c r="H138" s="136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</row>
    <row r="139" spans="1:26" ht="24.75">
      <c r="A139" s="129"/>
      <c r="B139" s="126"/>
      <c r="C139" s="127"/>
      <c r="D139" s="139"/>
      <c r="E139" s="128"/>
      <c r="F139" s="129"/>
      <c r="G139" s="138"/>
      <c r="H139" s="138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</row>
    <row r="140" spans="1:26" ht="24.75">
      <c r="A140" s="129"/>
      <c r="B140" s="126"/>
      <c r="C140" s="127"/>
      <c r="D140" s="139"/>
      <c r="E140" s="128"/>
      <c r="F140" s="129"/>
      <c r="G140" s="136"/>
      <c r="H140" s="136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</row>
    <row r="141" spans="1:26" ht="24.75">
      <c r="A141" s="129"/>
      <c r="B141" s="126"/>
      <c r="C141" s="127"/>
      <c r="D141" s="139"/>
      <c r="E141" s="128"/>
      <c r="F141" s="129"/>
      <c r="G141" s="138"/>
      <c r="H141" s="138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</row>
    <row r="142" spans="1:26" ht="24.75">
      <c r="A142" s="129"/>
      <c r="B142" s="126"/>
      <c r="C142" s="127"/>
      <c r="D142" s="139"/>
      <c r="E142" s="128"/>
      <c r="F142" s="129"/>
      <c r="G142" s="136"/>
      <c r="H142" s="136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</row>
    <row r="143" spans="1:26" ht="24.75">
      <c r="A143" s="129"/>
      <c r="B143" s="126"/>
      <c r="C143" s="127"/>
      <c r="D143" s="139"/>
      <c r="E143" s="128"/>
      <c r="F143" s="129"/>
      <c r="G143" s="138"/>
      <c r="H143" s="138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</row>
    <row r="144" spans="1:26" ht="24.75">
      <c r="A144" s="129"/>
      <c r="B144" s="126"/>
      <c r="C144" s="127"/>
      <c r="D144" s="139"/>
      <c r="E144" s="128"/>
      <c r="F144" s="129"/>
      <c r="G144" s="136"/>
      <c r="H144" s="136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</row>
    <row r="145" spans="1:26" ht="24.75">
      <c r="A145" s="129"/>
      <c r="B145" s="126"/>
      <c r="C145" s="127"/>
      <c r="D145" s="139"/>
      <c r="E145" s="128"/>
      <c r="F145" s="129"/>
      <c r="G145" s="138"/>
      <c r="H145" s="138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</row>
    <row r="146" spans="1:26" ht="24.75">
      <c r="A146" s="129"/>
      <c r="B146" s="126"/>
      <c r="C146" s="127"/>
      <c r="D146" s="139"/>
      <c r="E146" s="128"/>
      <c r="F146" s="129"/>
      <c r="G146" s="136"/>
      <c r="H146" s="136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</row>
    <row r="147" spans="1:26" ht="24.75">
      <c r="A147" s="129"/>
      <c r="B147" s="126"/>
      <c r="C147" s="127"/>
      <c r="D147" s="139"/>
      <c r="E147" s="128"/>
      <c r="F147" s="129"/>
      <c r="G147" s="138"/>
      <c r="H147" s="138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</row>
    <row r="148" spans="1:26" ht="24.75">
      <c r="A148" s="129"/>
      <c r="B148" s="126"/>
      <c r="C148" s="127"/>
      <c r="D148" s="139"/>
      <c r="E148" s="128"/>
      <c r="F148" s="129"/>
      <c r="G148" s="136"/>
      <c r="H148" s="136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</row>
    <row r="149" spans="1:26" ht="24.75">
      <c r="A149" s="129"/>
      <c r="B149" s="126"/>
      <c r="C149" s="127"/>
      <c r="D149" s="139"/>
      <c r="E149" s="128"/>
      <c r="F149" s="129"/>
      <c r="G149" s="138"/>
      <c r="H149" s="138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</row>
    <row r="150" spans="1:26" ht="24.75">
      <c r="A150" s="129"/>
      <c r="B150" s="126"/>
      <c r="C150" s="127"/>
      <c r="D150" s="139"/>
      <c r="E150" s="128"/>
      <c r="F150" s="129"/>
      <c r="G150" s="136"/>
      <c r="H150" s="136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</row>
    <row r="151" spans="1:26" ht="24.75">
      <c r="A151" s="129"/>
      <c r="B151" s="126"/>
      <c r="C151" s="127"/>
      <c r="D151" s="139"/>
      <c r="E151" s="128"/>
      <c r="F151" s="129"/>
      <c r="G151" s="138"/>
      <c r="H151" s="138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</row>
    <row r="152" spans="1:26" ht="24.75">
      <c r="A152" s="129"/>
      <c r="B152" s="126"/>
      <c r="C152" s="127"/>
      <c r="D152" s="139"/>
      <c r="E152" s="128"/>
      <c r="F152" s="129"/>
      <c r="G152" s="136"/>
      <c r="H152" s="136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</row>
    <row r="153" spans="1:26" ht="24.75">
      <c r="A153" s="129"/>
      <c r="B153" s="126"/>
      <c r="C153" s="127"/>
      <c r="D153" s="139"/>
      <c r="E153" s="128"/>
      <c r="F153" s="129"/>
      <c r="G153" s="138"/>
      <c r="H153" s="138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</row>
    <row r="154" spans="1:26" ht="24.75">
      <c r="A154" s="129"/>
      <c r="B154" s="126"/>
      <c r="C154" s="127"/>
      <c r="D154" s="139"/>
      <c r="E154" s="128"/>
      <c r="F154" s="129"/>
      <c r="G154" s="136"/>
      <c r="H154" s="136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</row>
    <row r="155" spans="1:26" ht="24.75">
      <c r="A155" s="129"/>
      <c r="B155" s="126"/>
      <c r="C155" s="127"/>
      <c r="D155" s="139"/>
      <c r="E155" s="128"/>
      <c r="F155" s="129"/>
      <c r="G155" s="138"/>
      <c r="H155" s="138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</row>
    <row r="156" spans="1:26" ht="24.75">
      <c r="A156" s="129"/>
      <c r="B156" s="126"/>
      <c r="C156" s="127"/>
      <c r="D156" s="139"/>
      <c r="E156" s="128"/>
      <c r="F156" s="129"/>
      <c r="G156" s="136"/>
      <c r="H156" s="136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</row>
    <row r="157" spans="1:26" ht="24.75">
      <c r="A157" s="129"/>
      <c r="B157" s="126"/>
      <c r="C157" s="127"/>
      <c r="D157" s="139"/>
      <c r="E157" s="128"/>
      <c r="F157" s="129"/>
      <c r="G157" s="138"/>
      <c r="H157" s="138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</row>
    <row r="158" spans="1:26" ht="24.75">
      <c r="A158" s="129"/>
      <c r="B158" s="126"/>
      <c r="C158" s="127"/>
      <c r="D158" s="139"/>
      <c r="E158" s="128"/>
      <c r="F158" s="129"/>
      <c r="G158" s="136"/>
      <c r="H158" s="136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</row>
    <row r="159" spans="1:26" ht="24.75">
      <c r="A159" s="129"/>
      <c r="B159" s="126"/>
      <c r="C159" s="127"/>
      <c r="D159" s="139"/>
      <c r="E159" s="128"/>
      <c r="F159" s="129"/>
      <c r="G159" s="138"/>
      <c r="H159" s="138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</row>
    <row r="160" spans="1:26" ht="24.75">
      <c r="A160" s="129"/>
      <c r="B160" s="126"/>
      <c r="C160" s="127"/>
      <c r="D160" s="139"/>
      <c r="E160" s="128"/>
      <c r="F160" s="129"/>
      <c r="G160" s="136"/>
      <c r="H160" s="136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</row>
    <row r="161" spans="1:26" ht="24.75">
      <c r="A161" s="129"/>
      <c r="B161" s="126"/>
      <c r="C161" s="127"/>
      <c r="D161" s="139"/>
      <c r="E161" s="128"/>
      <c r="F161" s="129"/>
      <c r="G161" s="138"/>
      <c r="H161" s="138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</row>
    <row r="162" spans="1:26" ht="24.75">
      <c r="A162" s="129"/>
      <c r="B162" s="126"/>
      <c r="C162" s="127"/>
      <c r="D162" s="139"/>
      <c r="E162" s="128"/>
      <c r="F162" s="129"/>
      <c r="G162" s="136"/>
      <c r="H162" s="136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</row>
    <row r="163" spans="1:26" ht="24.75">
      <c r="A163" s="129"/>
      <c r="B163" s="126"/>
      <c r="C163" s="127"/>
      <c r="D163" s="139"/>
      <c r="E163" s="128"/>
      <c r="F163" s="129"/>
      <c r="G163" s="138"/>
      <c r="H163" s="138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</row>
    <row r="164" spans="1:26" ht="24.75">
      <c r="A164" s="129"/>
      <c r="B164" s="126"/>
      <c r="C164" s="127"/>
      <c r="D164" s="139"/>
      <c r="E164" s="128"/>
      <c r="F164" s="129"/>
      <c r="G164" s="136"/>
      <c r="H164" s="136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</row>
    <row r="165" spans="1:26" ht="24.75">
      <c r="A165" s="129"/>
      <c r="B165" s="126"/>
      <c r="C165" s="127"/>
      <c r="D165" s="139"/>
      <c r="E165" s="128"/>
      <c r="F165" s="129"/>
      <c r="G165" s="138"/>
      <c r="H165" s="138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</row>
    <row r="166" spans="1:26" ht="24.75">
      <c r="A166" s="129"/>
      <c r="B166" s="126"/>
      <c r="C166" s="127"/>
      <c r="D166" s="139"/>
      <c r="E166" s="128"/>
      <c r="F166" s="129"/>
      <c r="G166" s="136"/>
      <c r="H166" s="136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</row>
    <row r="167" spans="1:26" ht="24.75">
      <c r="A167" s="129"/>
      <c r="B167" s="126"/>
      <c r="C167" s="127"/>
      <c r="D167" s="139"/>
      <c r="E167" s="128"/>
      <c r="F167" s="129"/>
      <c r="G167" s="138"/>
      <c r="H167" s="138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</row>
    <row r="168" spans="1:26" ht="24.75">
      <c r="A168" s="129"/>
      <c r="B168" s="126"/>
      <c r="C168" s="127"/>
      <c r="D168" s="139"/>
      <c r="E168" s="128"/>
      <c r="F168" s="129"/>
      <c r="G168" s="136"/>
      <c r="H168" s="136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</row>
    <row r="169" spans="1:26" ht="24.75">
      <c r="A169" s="129"/>
      <c r="B169" s="126"/>
      <c r="C169" s="127"/>
      <c r="D169" s="139"/>
      <c r="E169" s="128"/>
      <c r="F169" s="129"/>
      <c r="G169" s="138"/>
      <c r="H169" s="138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</row>
    <row r="170" spans="1:26" ht="24.75">
      <c r="A170" s="129"/>
      <c r="B170" s="126"/>
      <c r="C170" s="127"/>
      <c r="D170" s="139"/>
      <c r="E170" s="128"/>
      <c r="F170" s="129"/>
      <c r="G170" s="136"/>
      <c r="H170" s="136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</row>
    <row r="171" spans="1:26" ht="24.75">
      <c r="A171" s="129"/>
      <c r="B171" s="126"/>
      <c r="C171" s="127"/>
      <c r="D171" s="139"/>
      <c r="E171" s="128"/>
      <c r="F171" s="129"/>
      <c r="G171" s="138"/>
      <c r="H171" s="138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</row>
    <row r="172" spans="1:26" ht="24.75">
      <c r="A172" s="129"/>
      <c r="B172" s="126"/>
      <c r="C172" s="127"/>
      <c r="D172" s="139"/>
      <c r="E172" s="128"/>
      <c r="F172" s="129"/>
      <c r="G172" s="136"/>
      <c r="H172" s="136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</row>
    <row r="173" spans="1:26" ht="24.75">
      <c r="A173" s="129"/>
      <c r="B173" s="126"/>
      <c r="C173" s="127"/>
      <c r="D173" s="139"/>
      <c r="E173" s="128"/>
      <c r="F173" s="129"/>
      <c r="G173" s="138"/>
      <c r="H173" s="138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</row>
    <row r="174" spans="1:26" ht="24.75">
      <c r="A174" s="129"/>
      <c r="B174" s="126"/>
      <c r="C174" s="127"/>
      <c r="D174" s="139"/>
      <c r="E174" s="128"/>
      <c r="F174" s="129"/>
      <c r="G174" s="136"/>
      <c r="H174" s="136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</row>
    <row r="175" spans="1:26" ht="24.75">
      <c r="A175" s="129"/>
      <c r="B175" s="126"/>
      <c r="C175" s="127"/>
      <c r="D175" s="139"/>
      <c r="E175" s="128"/>
      <c r="F175" s="129"/>
      <c r="G175" s="138"/>
      <c r="H175" s="138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</row>
    <row r="176" spans="1:26" ht="24.75">
      <c r="A176" s="129"/>
      <c r="B176" s="126"/>
      <c r="C176" s="127"/>
      <c r="D176" s="139"/>
      <c r="E176" s="128"/>
      <c r="F176" s="129"/>
      <c r="G176" s="136"/>
      <c r="H176" s="136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</row>
    <row r="177" spans="1:26" ht="24.75">
      <c r="A177" s="129"/>
      <c r="B177" s="126"/>
      <c r="C177" s="127"/>
      <c r="D177" s="139"/>
      <c r="E177" s="128"/>
      <c r="F177" s="129"/>
      <c r="G177" s="138"/>
      <c r="H177" s="138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</row>
    <row r="178" spans="1:26" ht="24.75">
      <c r="A178" s="129"/>
      <c r="B178" s="126"/>
      <c r="C178" s="127"/>
      <c r="D178" s="139"/>
      <c r="E178" s="128"/>
      <c r="F178" s="129"/>
      <c r="G178" s="136"/>
      <c r="H178" s="136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</row>
    <row r="179" spans="1:26" ht="24.75">
      <c r="A179" s="129"/>
      <c r="B179" s="126"/>
      <c r="C179" s="127"/>
      <c r="D179" s="139"/>
      <c r="E179" s="128"/>
      <c r="F179" s="129"/>
      <c r="G179" s="138"/>
      <c r="H179" s="138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</row>
    <row r="180" spans="1:26" ht="24.75">
      <c r="A180" s="129"/>
      <c r="B180" s="126"/>
      <c r="C180" s="127"/>
      <c r="D180" s="139"/>
      <c r="E180" s="128"/>
      <c r="F180" s="129"/>
      <c r="G180" s="136"/>
      <c r="H180" s="136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</row>
    <row r="181" spans="1:26" ht="24.75">
      <c r="A181" s="129"/>
      <c r="B181" s="126"/>
      <c r="C181" s="127"/>
      <c r="D181" s="139"/>
      <c r="E181" s="128"/>
      <c r="F181" s="129"/>
      <c r="G181" s="138"/>
      <c r="H181" s="138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</row>
    <row r="182" spans="1:26" ht="24.75">
      <c r="A182" s="129"/>
      <c r="B182" s="126"/>
      <c r="C182" s="127"/>
      <c r="D182" s="139"/>
      <c r="E182" s="128"/>
      <c r="F182" s="129"/>
      <c r="G182" s="136"/>
      <c r="H182" s="136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</row>
    <row r="183" spans="1:26" ht="24.75">
      <c r="A183" s="129"/>
      <c r="B183" s="126"/>
      <c r="C183" s="127"/>
      <c r="D183" s="139"/>
      <c r="E183" s="128"/>
      <c r="F183" s="129"/>
      <c r="G183" s="138"/>
      <c r="H183" s="138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</row>
    <row r="184" spans="1:26" ht="24.75">
      <c r="A184" s="129"/>
      <c r="B184" s="126"/>
      <c r="C184" s="127"/>
      <c r="D184" s="139"/>
      <c r="E184" s="128"/>
      <c r="F184" s="129"/>
      <c r="G184" s="136"/>
      <c r="H184" s="136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</row>
    <row r="185" spans="1:26" ht="24.75">
      <c r="A185" s="129"/>
      <c r="B185" s="126"/>
      <c r="C185" s="127"/>
      <c r="D185" s="139"/>
      <c r="E185" s="128"/>
      <c r="F185" s="129"/>
      <c r="G185" s="138"/>
      <c r="H185" s="138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</row>
    <row r="186" spans="1:26" ht="24.75">
      <c r="A186" s="129"/>
      <c r="B186" s="126"/>
      <c r="C186" s="127"/>
      <c r="D186" s="139"/>
      <c r="E186" s="128"/>
      <c r="F186" s="129"/>
      <c r="G186" s="136"/>
      <c r="H186" s="136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</row>
    <row r="187" spans="1:26" ht="24.75">
      <c r="A187" s="129"/>
      <c r="B187" s="126"/>
      <c r="C187" s="127"/>
      <c r="D187" s="139"/>
      <c r="E187" s="128"/>
      <c r="F187" s="129"/>
      <c r="G187" s="138"/>
      <c r="H187" s="138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</row>
    <row r="188" spans="1:26" ht="24.75">
      <c r="A188" s="129"/>
      <c r="B188" s="126"/>
      <c r="C188" s="127"/>
      <c r="D188" s="139"/>
      <c r="E188" s="128"/>
      <c r="F188" s="129"/>
      <c r="G188" s="136"/>
      <c r="H188" s="136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</row>
    <row r="189" spans="1:26" ht="24.75">
      <c r="A189" s="129"/>
      <c r="B189" s="126"/>
      <c r="C189" s="127"/>
      <c r="D189" s="139"/>
      <c r="E189" s="128"/>
      <c r="F189" s="129"/>
      <c r="G189" s="138"/>
      <c r="H189" s="138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</row>
    <row r="190" spans="1:26" ht="24.75">
      <c r="A190" s="129"/>
      <c r="B190" s="126"/>
      <c r="C190" s="127"/>
      <c r="D190" s="139"/>
      <c r="E190" s="128"/>
      <c r="F190" s="129"/>
      <c r="G190" s="136"/>
      <c r="H190" s="136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</row>
    <row r="191" spans="1:26" ht="24.75">
      <c r="A191" s="129"/>
      <c r="B191" s="126"/>
      <c r="C191" s="127"/>
      <c r="D191" s="139"/>
      <c r="E191" s="128"/>
      <c r="F191" s="129"/>
      <c r="G191" s="138"/>
      <c r="H191" s="138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</row>
    <row r="192" spans="1:26" ht="24.75">
      <c r="A192" s="129"/>
      <c r="B192" s="126"/>
      <c r="C192" s="127"/>
      <c r="D192" s="139"/>
      <c r="E192" s="128"/>
      <c r="F192" s="129"/>
      <c r="G192" s="136"/>
      <c r="H192" s="136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</row>
    <row r="193" spans="1:26" ht="24.75">
      <c r="A193" s="129"/>
      <c r="B193" s="126"/>
      <c r="C193" s="127"/>
      <c r="D193" s="139"/>
      <c r="E193" s="128"/>
      <c r="F193" s="129"/>
      <c r="G193" s="138"/>
      <c r="H193" s="138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</row>
    <row r="194" spans="1:26" ht="24.75">
      <c r="A194" s="129"/>
      <c r="B194" s="126"/>
      <c r="C194" s="127"/>
      <c r="D194" s="139"/>
      <c r="E194" s="128"/>
      <c r="F194" s="129"/>
      <c r="G194" s="136"/>
      <c r="H194" s="136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</row>
    <row r="195" spans="1:26" ht="24.75">
      <c r="A195" s="129"/>
      <c r="B195" s="126"/>
      <c r="C195" s="127"/>
      <c r="D195" s="139"/>
      <c r="E195" s="128"/>
      <c r="F195" s="129"/>
      <c r="G195" s="138"/>
      <c r="H195" s="138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</row>
    <row r="196" spans="1:26" ht="24.75">
      <c r="A196" s="129"/>
      <c r="B196" s="126"/>
      <c r="C196" s="127"/>
      <c r="D196" s="139"/>
      <c r="E196" s="128"/>
      <c r="F196" s="129"/>
      <c r="G196" s="136"/>
      <c r="H196" s="136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</row>
    <row r="197" spans="1:26" ht="24.75">
      <c r="A197" s="129"/>
      <c r="B197" s="126"/>
      <c r="C197" s="127"/>
      <c r="D197" s="139"/>
      <c r="E197" s="128"/>
      <c r="F197" s="129"/>
      <c r="G197" s="138"/>
      <c r="H197" s="138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</row>
    <row r="198" spans="1:26" ht="24.75">
      <c r="A198" s="129"/>
      <c r="B198" s="126"/>
      <c r="C198" s="127"/>
      <c r="D198" s="139"/>
      <c r="E198" s="128"/>
      <c r="F198" s="129"/>
      <c r="G198" s="136"/>
      <c r="H198" s="136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</row>
    <row r="199" spans="1:26" ht="24.75">
      <c r="A199" s="129"/>
      <c r="B199" s="126"/>
      <c r="C199" s="127"/>
      <c r="D199" s="139"/>
      <c r="E199" s="128"/>
      <c r="F199" s="129"/>
      <c r="G199" s="138"/>
      <c r="H199" s="138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</row>
    <row r="200" spans="1:26" ht="24.75">
      <c r="A200" s="129"/>
      <c r="B200" s="126"/>
      <c r="C200" s="127"/>
      <c r="D200" s="139"/>
      <c r="E200" s="128"/>
      <c r="F200" s="129"/>
      <c r="G200" s="136"/>
      <c r="H200" s="136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</row>
    <row r="201" spans="1:26" ht="24.75">
      <c r="A201" s="129"/>
      <c r="B201" s="126"/>
      <c r="C201" s="127"/>
      <c r="D201" s="139"/>
      <c r="E201" s="128"/>
      <c r="F201" s="129"/>
      <c r="G201" s="138"/>
      <c r="H201" s="138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</row>
    <row r="202" spans="1:26" ht="24.75">
      <c r="A202" s="129"/>
      <c r="B202" s="126"/>
      <c r="C202" s="127"/>
      <c r="D202" s="139"/>
      <c r="E202" s="128"/>
      <c r="F202" s="129"/>
      <c r="G202" s="136"/>
      <c r="H202" s="136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</row>
    <row r="203" spans="1:26" ht="24.75">
      <c r="A203" s="129"/>
      <c r="B203" s="126"/>
      <c r="C203" s="127"/>
      <c r="D203" s="139"/>
      <c r="E203" s="128"/>
      <c r="F203" s="129"/>
      <c r="G203" s="138"/>
      <c r="H203" s="138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</row>
    <row r="204" spans="1:26" ht="24.75">
      <c r="A204" s="129"/>
      <c r="B204" s="126"/>
      <c r="C204" s="127"/>
      <c r="D204" s="139"/>
      <c r="E204" s="128"/>
      <c r="F204" s="129"/>
      <c r="G204" s="136"/>
      <c r="H204" s="136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</row>
    <row r="205" spans="1:26" ht="24.75">
      <c r="A205" s="129"/>
      <c r="B205" s="126"/>
      <c r="C205" s="127"/>
      <c r="D205" s="139"/>
      <c r="E205" s="128"/>
      <c r="F205" s="129"/>
      <c r="G205" s="138"/>
      <c r="H205" s="138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</row>
    <row r="206" spans="1:26" ht="24.75">
      <c r="A206" s="129"/>
      <c r="B206" s="126"/>
      <c r="C206" s="127"/>
      <c r="D206" s="139"/>
      <c r="E206" s="128"/>
      <c r="F206" s="129"/>
      <c r="G206" s="136"/>
      <c r="H206" s="136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</row>
    <row r="207" spans="1:26" ht="24.75">
      <c r="A207" s="129"/>
      <c r="B207" s="126"/>
      <c r="C207" s="127"/>
      <c r="D207" s="139"/>
      <c r="E207" s="128"/>
      <c r="F207" s="129"/>
      <c r="G207" s="138"/>
      <c r="H207" s="138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</row>
    <row r="208" spans="1:26" ht="24.75">
      <c r="A208" s="129"/>
      <c r="B208" s="126"/>
      <c r="C208" s="127"/>
      <c r="D208" s="139"/>
      <c r="E208" s="128"/>
      <c r="F208" s="129"/>
      <c r="G208" s="136"/>
      <c r="H208" s="136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</row>
    <row r="209" spans="1:26" ht="24.75">
      <c r="A209" s="129"/>
      <c r="B209" s="126"/>
      <c r="C209" s="127"/>
      <c r="D209" s="139"/>
      <c r="E209" s="128"/>
      <c r="F209" s="129"/>
      <c r="G209" s="138"/>
      <c r="H209" s="138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</row>
    <row r="210" spans="1:26" ht="24.75">
      <c r="A210" s="129"/>
      <c r="B210" s="126"/>
      <c r="C210" s="127"/>
      <c r="D210" s="139"/>
      <c r="E210" s="128"/>
      <c r="F210" s="129"/>
      <c r="G210" s="136"/>
      <c r="H210" s="136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</row>
    <row r="211" spans="1:26" ht="24.75">
      <c r="A211" s="129"/>
      <c r="B211" s="126"/>
      <c r="C211" s="127"/>
      <c r="D211" s="139"/>
      <c r="E211" s="128"/>
      <c r="F211" s="129"/>
      <c r="G211" s="138"/>
      <c r="H211" s="138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</row>
    <row r="212" spans="1:26" ht="24.75">
      <c r="A212" s="129"/>
      <c r="B212" s="126"/>
      <c r="C212" s="127"/>
      <c r="D212" s="139"/>
      <c r="E212" s="128"/>
      <c r="F212" s="129"/>
      <c r="G212" s="136"/>
      <c r="H212" s="136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</row>
    <row r="213" spans="1:26" ht="24.75">
      <c r="A213" s="129"/>
      <c r="B213" s="126"/>
      <c r="C213" s="127"/>
      <c r="D213" s="139"/>
      <c r="E213" s="128"/>
      <c r="F213" s="129"/>
      <c r="G213" s="138"/>
      <c r="H213" s="138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</row>
    <row r="214" spans="1:26" ht="24.75">
      <c r="A214" s="129"/>
      <c r="B214" s="126"/>
      <c r="C214" s="127"/>
      <c r="D214" s="139"/>
      <c r="E214" s="128"/>
      <c r="F214" s="129"/>
      <c r="G214" s="136"/>
      <c r="H214" s="136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</row>
    <row r="215" spans="1:26" ht="24.75">
      <c r="A215" s="129"/>
      <c r="B215" s="126"/>
      <c r="C215" s="127"/>
      <c r="D215" s="139"/>
      <c r="E215" s="128"/>
      <c r="F215" s="129"/>
      <c r="G215" s="138"/>
      <c r="H215" s="138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</row>
    <row r="216" spans="1:26" ht="24.75">
      <c r="A216" s="129"/>
      <c r="B216" s="126"/>
      <c r="C216" s="127"/>
      <c r="D216" s="139"/>
      <c r="E216" s="128"/>
      <c r="F216" s="129"/>
      <c r="G216" s="136"/>
      <c r="H216" s="136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</row>
    <row r="217" spans="1:26" ht="24.75">
      <c r="A217" s="129"/>
      <c r="B217" s="126"/>
      <c r="C217" s="127"/>
      <c r="D217" s="139"/>
      <c r="E217" s="128"/>
      <c r="F217" s="129"/>
      <c r="G217" s="138"/>
      <c r="H217" s="138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</row>
    <row r="218" spans="1:26" ht="24.75">
      <c r="A218" s="129"/>
      <c r="B218" s="126"/>
      <c r="C218" s="127"/>
      <c r="D218" s="139"/>
      <c r="E218" s="128"/>
      <c r="F218" s="129"/>
      <c r="G218" s="136"/>
      <c r="H218" s="136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</row>
    <row r="219" spans="1:26" ht="24.75">
      <c r="A219" s="129"/>
      <c r="B219" s="126"/>
      <c r="C219" s="127"/>
      <c r="D219" s="139"/>
      <c r="E219" s="128"/>
      <c r="F219" s="129"/>
      <c r="G219" s="138"/>
      <c r="H219" s="138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</row>
    <row r="220" spans="1:26" ht="24.75">
      <c r="A220" s="129"/>
      <c r="B220" s="126"/>
      <c r="C220" s="127"/>
      <c r="D220" s="139"/>
      <c r="E220" s="128"/>
      <c r="F220" s="129"/>
      <c r="G220" s="136"/>
      <c r="H220" s="136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</row>
    <row r="221" spans="1:26" ht="24.75">
      <c r="A221" s="129"/>
      <c r="B221" s="126"/>
      <c r="C221" s="127"/>
      <c r="D221" s="139"/>
      <c r="E221" s="128"/>
      <c r="F221" s="129"/>
      <c r="G221" s="138"/>
      <c r="H221" s="138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</row>
    <row r="222" spans="1:26" ht="24.75">
      <c r="A222" s="129"/>
      <c r="B222" s="126"/>
      <c r="C222" s="127"/>
      <c r="D222" s="139"/>
      <c r="E222" s="128"/>
      <c r="F222" s="129"/>
      <c r="G222" s="136"/>
      <c r="H222" s="136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</row>
    <row r="223" spans="1:26" ht="24.75">
      <c r="A223" s="129"/>
      <c r="B223" s="126"/>
      <c r="C223" s="127"/>
      <c r="D223" s="139"/>
      <c r="E223" s="128"/>
      <c r="F223" s="129"/>
      <c r="G223" s="138"/>
      <c r="H223" s="138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</row>
    <row r="224" spans="1:26" ht="24.75">
      <c r="A224" s="129"/>
      <c r="B224" s="126"/>
      <c r="C224" s="127"/>
      <c r="D224" s="139"/>
      <c r="E224" s="128"/>
      <c r="F224" s="129"/>
      <c r="G224" s="136"/>
      <c r="H224" s="136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</row>
    <row r="225" spans="1:26" ht="24.75">
      <c r="A225" s="129"/>
      <c r="B225" s="126"/>
      <c r="C225" s="127"/>
      <c r="D225" s="139"/>
      <c r="E225" s="128"/>
      <c r="F225" s="129"/>
      <c r="G225" s="138"/>
      <c r="H225" s="138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</row>
    <row r="226" spans="1:26" ht="24.75">
      <c r="A226" s="129"/>
      <c r="B226" s="126"/>
      <c r="C226" s="127"/>
      <c r="D226" s="139"/>
      <c r="E226" s="128"/>
      <c r="F226" s="129"/>
      <c r="G226" s="136"/>
      <c r="H226" s="136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</row>
    <row r="227" spans="1:26" ht="24.75">
      <c r="A227" s="129"/>
      <c r="B227" s="126"/>
      <c r="C227" s="127"/>
      <c r="D227" s="139"/>
      <c r="E227" s="128"/>
      <c r="F227" s="129"/>
      <c r="G227" s="138"/>
      <c r="H227" s="138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</row>
    <row r="228" spans="1:26" ht="24.75">
      <c r="A228" s="129"/>
      <c r="B228" s="126"/>
      <c r="C228" s="127"/>
      <c r="D228" s="139"/>
      <c r="E228" s="128"/>
      <c r="F228" s="129"/>
      <c r="G228" s="136"/>
      <c r="H228" s="136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</row>
    <row r="229" spans="1:26" ht="24.75">
      <c r="A229" s="129"/>
      <c r="B229" s="126"/>
      <c r="C229" s="127"/>
      <c r="D229" s="139"/>
      <c r="E229" s="128"/>
      <c r="F229" s="129"/>
      <c r="G229" s="138"/>
      <c r="H229" s="138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</row>
    <row r="230" spans="1:26" ht="24.75">
      <c r="A230" s="129"/>
      <c r="B230" s="126"/>
      <c r="C230" s="127"/>
      <c r="D230" s="139"/>
      <c r="E230" s="128"/>
      <c r="F230" s="129"/>
      <c r="G230" s="136"/>
      <c r="H230" s="136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</row>
    <row r="231" spans="1:26" ht="24.75">
      <c r="A231" s="129"/>
      <c r="B231" s="126"/>
      <c r="C231" s="127"/>
      <c r="D231" s="139"/>
      <c r="E231" s="128"/>
      <c r="F231" s="129"/>
      <c r="G231" s="138"/>
      <c r="H231" s="138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</row>
    <row r="232" spans="1:26" ht="24.75">
      <c r="A232" s="129"/>
      <c r="B232" s="126"/>
      <c r="C232" s="127"/>
      <c r="D232" s="139"/>
      <c r="E232" s="128"/>
      <c r="F232" s="129"/>
      <c r="G232" s="136"/>
      <c r="H232" s="136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</row>
    <row r="233" spans="1:26" ht="24.75">
      <c r="A233" s="129"/>
      <c r="B233" s="126"/>
      <c r="C233" s="127"/>
      <c r="D233" s="139"/>
      <c r="E233" s="128"/>
      <c r="F233" s="129"/>
      <c r="G233" s="138"/>
      <c r="H233" s="138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</row>
    <row r="234" spans="1:26" ht="24.75">
      <c r="A234" s="129"/>
      <c r="B234" s="126"/>
      <c r="C234" s="127"/>
      <c r="D234" s="139"/>
      <c r="E234" s="128"/>
      <c r="F234" s="129"/>
      <c r="G234" s="136"/>
      <c r="H234" s="136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</row>
    <row r="235" spans="1:26" ht="24.75">
      <c r="A235" s="129"/>
      <c r="B235" s="126"/>
      <c r="C235" s="127"/>
      <c r="D235" s="139"/>
      <c r="E235" s="128"/>
      <c r="F235" s="129"/>
      <c r="G235" s="138"/>
      <c r="H235" s="138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</row>
    <row r="236" spans="1:26" ht="24.75">
      <c r="A236" s="129"/>
      <c r="B236" s="126"/>
      <c r="C236" s="127"/>
      <c r="D236" s="139"/>
      <c r="E236" s="128"/>
      <c r="F236" s="129"/>
      <c r="G236" s="136"/>
      <c r="H236" s="136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</row>
    <row r="237" spans="1:26" ht="24.75">
      <c r="A237" s="129"/>
      <c r="B237" s="126"/>
      <c r="C237" s="127"/>
      <c r="D237" s="139"/>
      <c r="E237" s="128"/>
      <c r="F237" s="129"/>
      <c r="G237" s="138"/>
      <c r="H237" s="138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</row>
    <row r="238" spans="1:26" ht="24.75">
      <c r="A238" s="129"/>
      <c r="B238" s="126"/>
      <c r="C238" s="127"/>
      <c r="D238" s="139"/>
      <c r="E238" s="128"/>
      <c r="F238" s="129"/>
      <c r="G238" s="136"/>
      <c r="H238" s="136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</row>
    <row r="239" spans="1:26" ht="24.75">
      <c r="A239" s="129"/>
      <c r="B239" s="126"/>
      <c r="C239" s="127"/>
      <c r="D239" s="139"/>
      <c r="E239" s="128"/>
      <c r="F239" s="129"/>
      <c r="G239" s="138"/>
      <c r="H239" s="138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</row>
    <row r="240" spans="1:26" ht="24.75">
      <c r="A240" s="129"/>
      <c r="B240" s="126"/>
      <c r="C240" s="127"/>
      <c r="D240" s="139"/>
      <c r="E240" s="128"/>
      <c r="F240" s="129"/>
      <c r="G240" s="136"/>
      <c r="H240" s="136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</row>
    <row r="241" spans="1:26" ht="24.75">
      <c r="A241" s="129"/>
      <c r="B241" s="126"/>
      <c r="C241" s="127"/>
      <c r="D241" s="139"/>
      <c r="E241" s="128"/>
      <c r="F241" s="129"/>
      <c r="G241" s="138"/>
      <c r="H241" s="138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</row>
    <row r="242" spans="1:26" ht="24.75">
      <c r="A242" s="129"/>
      <c r="B242" s="126"/>
      <c r="C242" s="127"/>
      <c r="D242" s="139"/>
      <c r="E242" s="128"/>
      <c r="F242" s="129"/>
      <c r="G242" s="136"/>
      <c r="H242" s="136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</row>
    <row r="243" spans="1:26" ht="24.75">
      <c r="A243" s="129"/>
      <c r="B243" s="126"/>
      <c r="C243" s="127"/>
      <c r="D243" s="139"/>
      <c r="E243" s="128"/>
      <c r="F243" s="129"/>
      <c r="G243" s="138"/>
      <c r="H243" s="138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</row>
    <row r="244" spans="1:26" ht="24.75">
      <c r="A244" s="129"/>
      <c r="B244" s="126"/>
      <c r="C244" s="127"/>
      <c r="D244" s="139"/>
      <c r="E244" s="128"/>
      <c r="F244" s="129"/>
      <c r="G244" s="136"/>
      <c r="H244" s="136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</row>
    <row r="245" spans="1:26" ht="24.75">
      <c r="A245" s="129"/>
      <c r="B245" s="126"/>
      <c r="C245" s="127"/>
      <c r="D245" s="139"/>
      <c r="E245" s="128"/>
      <c r="F245" s="129"/>
      <c r="G245" s="138"/>
      <c r="H245" s="138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</row>
    <row r="246" spans="1:26" ht="24.75">
      <c r="A246" s="129"/>
      <c r="B246" s="126"/>
      <c r="C246" s="127"/>
      <c r="D246" s="139"/>
      <c r="E246" s="128"/>
      <c r="F246" s="129"/>
      <c r="G246" s="136"/>
      <c r="H246" s="136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</row>
    <row r="247" spans="1:26" ht="24.75">
      <c r="A247" s="129"/>
      <c r="B247" s="126"/>
      <c r="C247" s="127"/>
      <c r="D247" s="139"/>
      <c r="E247" s="128"/>
      <c r="F247" s="129"/>
      <c r="G247" s="138"/>
      <c r="H247" s="138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</row>
    <row r="248" spans="1:26" ht="24.75">
      <c r="A248" s="129"/>
      <c r="B248" s="126"/>
      <c r="C248" s="127"/>
      <c r="D248" s="139"/>
      <c r="E248" s="128"/>
      <c r="F248" s="129"/>
      <c r="G248" s="136"/>
      <c r="H248" s="136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</row>
    <row r="249" spans="1:26" ht="24.75">
      <c r="A249" s="129"/>
      <c r="B249" s="126"/>
      <c r="C249" s="127"/>
      <c r="D249" s="139"/>
      <c r="E249" s="128"/>
      <c r="F249" s="129"/>
      <c r="G249" s="138"/>
      <c r="H249" s="138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</row>
    <row r="250" spans="1:26" ht="24.75">
      <c r="A250" s="129"/>
      <c r="B250" s="126"/>
      <c r="C250" s="127"/>
      <c r="D250" s="139"/>
      <c r="E250" s="128"/>
      <c r="F250" s="129"/>
      <c r="G250" s="136"/>
      <c r="H250" s="136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</row>
    <row r="251" spans="1:26" ht="24.75">
      <c r="A251" s="129"/>
      <c r="B251" s="126"/>
      <c r="C251" s="127"/>
      <c r="D251" s="139"/>
      <c r="E251" s="128"/>
      <c r="F251" s="129"/>
      <c r="G251" s="138"/>
      <c r="H251" s="138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</row>
    <row r="252" spans="1:26" ht="24.75">
      <c r="A252" s="129"/>
      <c r="B252" s="126"/>
      <c r="C252" s="127"/>
      <c r="D252" s="139"/>
      <c r="E252" s="128"/>
      <c r="F252" s="129"/>
      <c r="G252" s="136"/>
      <c r="H252" s="136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</row>
    <row r="253" spans="1:26" ht="24.75">
      <c r="A253" s="129"/>
      <c r="B253" s="126"/>
      <c r="C253" s="127"/>
      <c r="D253" s="139"/>
      <c r="E253" s="128"/>
      <c r="F253" s="129"/>
      <c r="G253" s="138"/>
      <c r="H253" s="138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</row>
    <row r="254" spans="1:26" ht="24.75">
      <c r="A254" s="129"/>
      <c r="B254" s="126"/>
      <c r="C254" s="127"/>
      <c r="D254" s="139"/>
      <c r="E254" s="128"/>
      <c r="F254" s="129"/>
      <c r="G254" s="136"/>
      <c r="H254" s="136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</row>
    <row r="255" spans="1:26" ht="24.75">
      <c r="A255" s="129"/>
      <c r="B255" s="126"/>
      <c r="C255" s="127"/>
      <c r="D255" s="139"/>
      <c r="E255" s="128"/>
      <c r="F255" s="129"/>
      <c r="G255" s="138"/>
      <c r="H255" s="138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</row>
    <row r="256" spans="1:26" ht="24.75">
      <c r="A256" s="129"/>
      <c r="B256" s="126"/>
      <c r="C256" s="127"/>
      <c r="D256" s="139"/>
      <c r="E256" s="128"/>
      <c r="F256" s="129"/>
      <c r="G256" s="136"/>
      <c r="H256" s="136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</row>
    <row r="257" spans="1:26" ht="24.75">
      <c r="A257" s="129"/>
      <c r="B257" s="126"/>
      <c r="C257" s="127"/>
      <c r="D257" s="139"/>
      <c r="E257" s="128"/>
      <c r="F257" s="129"/>
      <c r="G257" s="138"/>
      <c r="H257" s="138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</row>
    <row r="258" spans="1:26" ht="24.75">
      <c r="A258" s="129"/>
      <c r="B258" s="126"/>
      <c r="C258" s="127"/>
      <c r="D258" s="139"/>
      <c r="E258" s="128"/>
      <c r="F258" s="129"/>
      <c r="G258" s="136"/>
      <c r="H258" s="136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</row>
    <row r="259" spans="1:26" ht="24.75">
      <c r="A259" s="129"/>
      <c r="B259" s="126"/>
      <c r="C259" s="127"/>
      <c r="D259" s="139"/>
      <c r="E259" s="128"/>
      <c r="F259" s="129"/>
      <c r="G259" s="138"/>
      <c r="H259" s="138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</row>
    <row r="260" spans="1:26" ht="24.75">
      <c r="A260" s="129"/>
      <c r="B260" s="126"/>
      <c r="C260" s="127"/>
      <c r="D260" s="139"/>
      <c r="E260" s="128"/>
      <c r="F260" s="129"/>
      <c r="G260" s="136"/>
      <c r="H260" s="136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</row>
    <row r="261" spans="1:26" ht="24.75">
      <c r="A261" s="129"/>
      <c r="B261" s="126"/>
      <c r="C261" s="127"/>
      <c r="D261" s="139"/>
      <c r="E261" s="128"/>
      <c r="F261" s="129"/>
      <c r="G261" s="138"/>
      <c r="H261" s="138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</row>
    <row r="262" spans="1:26" ht="24.75">
      <c r="A262" s="129"/>
      <c r="B262" s="126"/>
      <c r="C262" s="127"/>
      <c r="D262" s="139"/>
      <c r="E262" s="128"/>
      <c r="F262" s="129"/>
      <c r="G262" s="136"/>
      <c r="H262" s="136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</row>
    <row r="263" spans="1:26" ht="24.75">
      <c r="A263" s="129"/>
      <c r="B263" s="126"/>
      <c r="C263" s="127"/>
      <c r="D263" s="139"/>
      <c r="E263" s="128"/>
      <c r="F263" s="129"/>
      <c r="G263" s="138"/>
      <c r="H263" s="138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</row>
    <row r="264" spans="1:26" ht="24.75">
      <c r="A264" s="129"/>
      <c r="B264" s="126"/>
      <c r="C264" s="127"/>
      <c r="D264" s="139"/>
      <c r="E264" s="128"/>
      <c r="F264" s="129"/>
      <c r="G264" s="136"/>
      <c r="H264" s="136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</row>
    <row r="265" spans="1:26" ht="24.75">
      <c r="A265" s="129"/>
      <c r="B265" s="126"/>
      <c r="C265" s="127"/>
      <c r="D265" s="139"/>
      <c r="E265" s="128"/>
      <c r="F265" s="129"/>
      <c r="G265" s="138"/>
      <c r="H265" s="138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</row>
    <row r="266" spans="1:26" ht="24.75">
      <c r="A266" s="129"/>
      <c r="B266" s="126"/>
      <c r="C266" s="127"/>
      <c r="D266" s="139"/>
      <c r="E266" s="128"/>
      <c r="F266" s="129"/>
      <c r="G266" s="136"/>
      <c r="H266" s="136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</row>
    <row r="267" spans="1:26" ht="24.75">
      <c r="A267" s="129"/>
      <c r="B267" s="126"/>
      <c r="C267" s="127"/>
      <c r="D267" s="139"/>
      <c r="E267" s="128"/>
      <c r="F267" s="129"/>
      <c r="G267" s="138"/>
      <c r="H267" s="138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</row>
    <row r="268" spans="1:26" ht="24.75">
      <c r="A268" s="129"/>
      <c r="B268" s="126"/>
      <c r="C268" s="127"/>
      <c r="D268" s="139"/>
      <c r="E268" s="128"/>
      <c r="F268" s="129"/>
      <c r="G268" s="136"/>
      <c r="H268" s="136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</row>
    <row r="269" spans="1:26" ht="24.75">
      <c r="A269" s="129"/>
      <c r="B269" s="126"/>
      <c r="C269" s="127"/>
      <c r="D269" s="139"/>
      <c r="E269" s="128"/>
      <c r="F269" s="129"/>
      <c r="G269" s="138"/>
      <c r="H269" s="138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</row>
    <row r="270" spans="1:26" ht="24.75">
      <c r="A270" s="129"/>
      <c r="B270" s="126"/>
      <c r="C270" s="127"/>
      <c r="D270" s="139"/>
      <c r="E270" s="128"/>
      <c r="F270" s="129"/>
      <c r="G270" s="136"/>
      <c r="H270" s="136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</row>
    <row r="271" spans="1:26" ht="24.75">
      <c r="A271" s="129"/>
      <c r="B271" s="126"/>
      <c r="C271" s="127"/>
      <c r="D271" s="139"/>
      <c r="E271" s="128"/>
      <c r="F271" s="129"/>
      <c r="G271" s="138"/>
      <c r="H271" s="138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</row>
    <row r="272" spans="1:26" ht="24.75">
      <c r="A272" s="129"/>
      <c r="B272" s="126"/>
      <c r="C272" s="127"/>
      <c r="D272" s="139"/>
      <c r="E272" s="128"/>
      <c r="F272" s="129"/>
      <c r="G272" s="136"/>
      <c r="H272" s="136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</row>
    <row r="273" spans="1:26" ht="24.75">
      <c r="A273" s="129"/>
      <c r="B273" s="126"/>
      <c r="C273" s="127"/>
      <c r="D273" s="139"/>
      <c r="E273" s="128"/>
      <c r="F273" s="129"/>
      <c r="G273" s="138"/>
      <c r="H273" s="138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</row>
    <row r="274" spans="1:26" ht="24.75">
      <c r="A274" s="129"/>
      <c r="B274" s="126"/>
      <c r="C274" s="127"/>
      <c r="D274" s="139"/>
      <c r="E274" s="128"/>
      <c r="F274" s="129"/>
      <c r="G274" s="136"/>
      <c r="H274" s="136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</row>
    <row r="275" spans="1:26" ht="24.75">
      <c r="A275" s="129"/>
      <c r="B275" s="126"/>
      <c r="C275" s="127"/>
      <c r="D275" s="139"/>
      <c r="E275" s="128"/>
      <c r="F275" s="129"/>
      <c r="G275" s="138"/>
      <c r="H275" s="138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</row>
    <row r="276" spans="1:26" ht="24.75">
      <c r="A276" s="129"/>
      <c r="B276" s="126"/>
      <c r="C276" s="127"/>
      <c r="D276" s="139"/>
      <c r="E276" s="128"/>
      <c r="F276" s="129"/>
      <c r="G276" s="136"/>
      <c r="H276" s="136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</row>
    <row r="277" spans="1:26" ht="24.75">
      <c r="A277" s="129"/>
      <c r="B277" s="126"/>
      <c r="C277" s="127"/>
      <c r="D277" s="139"/>
      <c r="E277" s="128"/>
      <c r="F277" s="129"/>
      <c r="G277" s="138"/>
      <c r="H277" s="138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</row>
    <row r="278" spans="1:26" ht="24.75">
      <c r="A278" s="129"/>
      <c r="B278" s="126"/>
      <c r="C278" s="127"/>
      <c r="D278" s="139"/>
      <c r="E278" s="128"/>
      <c r="F278" s="129"/>
      <c r="G278" s="136"/>
      <c r="H278" s="136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</row>
    <row r="279" spans="1:26" ht="24.75">
      <c r="A279" s="129"/>
      <c r="B279" s="126"/>
      <c r="C279" s="127"/>
      <c r="D279" s="139"/>
      <c r="E279" s="128"/>
      <c r="F279" s="129"/>
      <c r="G279" s="138"/>
      <c r="H279" s="138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</row>
    <row r="280" spans="1:26" ht="24.75">
      <c r="A280" s="129"/>
      <c r="B280" s="126"/>
      <c r="C280" s="127"/>
      <c r="D280" s="139"/>
      <c r="E280" s="128"/>
      <c r="F280" s="129"/>
      <c r="G280" s="136"/>
      <c r="H280" s="136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</row>
    <row r="281" spans="1:26" ht="24.75">
      <c r="A281" s="129"/>
      <c r="B281" s="126"/>
      <c r="C281" s="127"/>
      <c r="D281" s="139"/>
      <c r="E281" s="128"/>
      <c r="F281" s="129"/>
      <c r="G281" s="138"/>
      <c r="H281" s="138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</row>
    <row r="282" spans="1:26" ht="24.75">
      <c r="A282" s="129"/>
      <c r="B282" s="126"/>
      <c r="C282" s="127"/>
      <c r="D282" s="139"/>
      <c r="E282" s="128"/>
      <c r="F282" s="129"/>
      <c r="G282" s="136"/>
      <c r="H282" s="136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</row>
    <row r="283" spans="1:26" ht="24.75">
      <c r="A283" s="129"/>
      <c r="B283" s="126"/>
      <c r="C283" s="127"/>
      <c r="D283" s="139"/>
      <c r="E283" s="128"/>
      <c r="F283" s="129"/>
      <c r="G283" s="138"/>
      <c r="H283" s="138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</row>
    <row r="284" spans="1:26" ht="24.75">
      <c r="A284" s="129"/>
      <c r="B284" s="126"/>
      <c r="C284" s="127"/>
      <c r="D284" s="139"/>
      <c r="E284" s="128"/>
      <c r="F284" s="129"/>
      <c r="G284" s="136"/>
      <c r="H284" s="136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</row>
    <row r="285" spans="1:26" ht="24.75">
      <c r="A285" s="129"/>
      <c r="B285" s="126"/>
      <c r="C285" s="127"/>
      <c r="D285" s="139"/>
      <c r="E285" s="128"/>
      <c r="F285" s="129"/>
      <c r="G285" s="138"/>
      <c r="H285" s="138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</row>
    <row r="286" spans="1:26" ht="24.75">
      <c r="A286" s="129"/>
      <c r="B286" s="126"/>
      <c r="C286" s="127"/>
      <c r="D286" s="139"/>
      <c r="E286" s="128"/>
      <c r="F286" s="129"/>
      <c r="G286" s="136"/>
      <c r="H286" s="136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</row>
    <row r="287" spans="1:26" ht="24.75">
      <c r="A287" s="129"/>
      <c r="B287" s="126"/>
      <c r="C287" s="127"/>
      <c r="D287" s="139"/>
      <c r="E287" s="128"/>
      <c r="F287" s="129"/>
      <c r="G287" s="138"/>
      <c r="H287" s="138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</row>
    <row r="288" spans="1:26" ht="24.75">
      <c r="A288" s="129"/>
      <c r="B288" s="126"/>
      <c r="C288" s="127"/>
      <c r="D288" s="139"/>
      <c r="E288" s="128"/>
      <c r="F288" s="129"/>
      <c r="G288" s="136"/>
      <c r="H288" s="136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</row>
    <row r="289" spans="1:26" ht="24.75">
      <c r="A289" s="129"/>
      <c r="B289" s="126"/>
      <c r="C289" s="127"/>
      <c r="D289" s="139"/>
      <c r="E289" s="128"/>
      <c r="F289" s="129"/>
      <c r="G289" s="138"/>
      <c r="H289" s="138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</row>
    <row r="290" spans="1:26" ht="24.75">
      <c r="A290" s="129"/>
      <c r="B290" s="126"/>
      <c r="C290" s="127"/>
      <c r="D290" s="139"/>
      <c r="E290" s="128"/>
      <c r="F290" s="129"/>
      <c r="G290" s="136"/>
      <c r="H290" s="136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</row>
    <row r="291" spans="1:26" ht="24.75">
      <c r="A291" s="129"/>
      <c r="B291" s="126"/>
      <c r="C291" s="127"/>
      <c r="D291" s="139"/>
      <c r="E291" s="128"/>
      <c r="F291" s="129"/>
      <c r="G291" s="138"/>
      <c r="H291" s="138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</row>
    <row r="292" spans="1:26" ht="24.75">
      <c r="A292" s="129"/>
      <c r="B292" s="126"/>
      <c r="C292" s="127"/>
      <c r="D292" s="139"/>
      <c r="E292" s="128"/>
      <c r="F292" s="129"/>
      <c r="G292" s="136"/>
      <c r="H292" s="136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</row>
    <row r="293" spans="1:26" ht="24.75">
      <c r="A293" s="129"/>
      <c r="B293" s="126"/>
      <c r="C293" s="127"/>
      <c r="D293" s="139"/>
      <c r="E293" s="128"/>
      <c r="F293" s="129"/>
      <c r="G293" s="138"/>
      <c r="H293" s="138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</row>
    <row r="294" spans="1:26" ht="24.75">
      <c r="A294" s="129"/>
      <c r="B294" s="126"/>
      <c r="C294" s="127"/>
      <c r="D294" s="139"/>
      <c r="E294" s="128"/>
      <c r="F294" s="129"/>
      <c r="G294" s="136"/>
      <c r="H294" s="136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</row>
    <row r="295" spans="1:26" ht="24.75">
      <c r="A295" s="129"/>
      <c r="B295" s="126"/>
      <c r="C295" s="127"/>
      <c r="D295" s="139"/>
      <c r="E295" s="128"/>
      <c r="F295" s="129"/>
      <c r="G295" s="138"/>
      <c r="H295" s="138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</row>
    <row r="296" spans="1:26" ht="24.75">
      <c r="A296" s="129"/>
      <c r="B296" s="126"/>
      <c r="C296" s="127"/>
      <c r="D296" s="139"/>
      <c r="E296" s="128"/>
      <c r="F296" s="129"/>
      <c r="G296" s="136"/>
      <c r="H296" s="136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</row>
    <row r="297" spans="1:26" ht="24.75">
      <c r="A297" s="129"/>
      <c r="B297" s="126"/>
      <c r="C297" s="127"/>
      <c r="D297" s="139"/>
      <c r="E297" s="128"/>
      <c r="F297" s="129"/>
      <c r="G297" s="138"/>
      <c r="H297" s="138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</row>
    <row r="298" spans="1:26" ht="24.75">
      <c r="A298" s="129"/>
      <c r="B298" s="126"/>
      <c r="C298" s="127"/>
      <c r="D298" s="139"/>
      <c r="E298" s="128"/>
      <c r="F298" s="129"/>
      <c r="G298" s="136"/>
      <c r="H298" s="136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</row>
    <row r="299" spans="1:26" ht="24.75">
      <c r="A299" s="129"/>
      <c r="B299" s="126"/>
      <c r="C299" s="127"/>
      <c r="D299" s="139"/>
      <c r="E299" s="128"/>
      <c r="F299" s="129"/>
      <c r="G299" s="138"/>
      <c r="H299" s="138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</row>
    <row r="300" spans="1:26" ht="24.75">
      <c r="A300" s="129"/>
      <c r="B300" s="126"/>
      <c r="C300" s="127"/>
      <c r="D300" s="139"/>
      <c r="E300" s="128"/>
      <c r="F300" s="129"/>
      <c r="G300" s="136"/>
      <c r="H300" s="136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</row>
    <row r="301" spans="1:26" ht="24.75">
      <c r="A301" s="129"/>
      <c r="B301" s="126"/>
      <c r="C301" s="127"/>
      <c r="D301" s="139"/>
      <c r="E301" s="128"/>
      <c r="F301" s="129"/>
      <c r="G301" s="138"/>
      <c r="H301" s="138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</row>
    <row r="302" spans="1:26" ht="24.75">
      <c r="A302" s="129"/>
      <c r="B302" s="126"/>
      <c r="C302" s="127"/>
      <c r="D302" s="139"/>
      <c r="E302" s="128"/>
      <c r="F302" s="129"/>
      <c r="G302" s="136"/>
      <c r="H302" s="136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</row>
    <row r="303" spans="1:26" ht="24.75">
      <c r="A303" s="129"/>
      <c r="B303" s="126"/>
      <c r="C303" s="127"/>
      <c r="D303" s="139"/>
      <c r="E303" s="128"/>
      <c r="F303" s="129"/>
      <c r="G303" s="138"/>
      <c r="H303" s="138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</row>
    <row r="304" spans="1:26" ht="24.75">
      <c r="A304" s="129"/>
      <c r="B304" s="126"/>
      <c r="C304" s="127"/>
      <c r="D304" s="139"/>
      <c r="E304" s="128"/>
      <c r="F304" s="129"/>
      <c r="G304" s="136"/>
      <c r="H304" s="136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</row>
    <row r="305" spans="1:26" ht="24.75">
      <c r="A305" s="129"/>
      <c r="B305" s="126"/>
      <c r="C305" s="127"/>
      <c r="D305" s="139"/>
      <c r="E305" s="128"/>
      <c r="F305" s="129"/>
      <c r="G305" s="138"/>
      <c r="H305" s="138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</row>
    <row r="306" spans="1:26" ht="24.75">
      <c r="A306" s="129"/>
      <c r="B306" s="126"/>
      <c r="C306" s="127"/>
      <c r="D306" s="139"/>
      <c r="E306" s="128"/>
      <c r="F306" s="129"/>
      <c r="G306" s="136"/>
      <c r="H306" s="136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</row>
    <row r="307" spans="1:26" ht="24.75">
      <c r="A307" s="129"/>
      <c r="B307" s="126"/>
      <c r="C307" s="127"/>
      <c r="D307" s="139"/>
      <c r="E307" s="128"/>
      <c r="F307" s="129"/>
      <c r="G307" s="138"/>
      <c r="H307" s="138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</row>
    <row r="308" spans="1:26" ht="24.75">
      <c r="A308" s="129"/>
      <c r="B308" s="126"/>
      <c r="C308" s="127"/>
      <c r="D308" s="139"/>
      <c r="E308" s="128"/>
      <c r="F308" s="129"/>
      <c r="G308" s="136"/>
      <c r="H308" s="136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</row>
    <row r="309" spans="1:26" ht="24.75">
      <c r="A309" s="129"/>
      <c r="B309" s="126"/>
      <c r="C309" s="127"/>
      <c r="D309" s="139"/>
      <c r="E309" s="128"/>
      <c r="F309" s="129"/>
      <c r="G309" s="138"/>
      <c r="H309" s="138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</row>
    <row r="310" spans="1:26" ht="24.75">
      <c r="A310" s="129"/>
      <c r="B310" s="126"/>
      <c r="C310" s="127"/>
      <c r="D310" s="139"/>
      <c r="E310" s="128"/>
      <c r="F310" s="129"/>
      <c r="G310" s="136"/>
      <c r="H310" s="136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</row>
    <row r="311" spans="1:26" ht="24.75">
      <c r="A311" s="129"/>
      <c r="B311" s="126"/>
      <c r="C311" s="127"/>
      <c r="D311" s="139"/>
      <c r="E311" s="128"/>
      <c r="F311" s="129"/>
      <c r="G311" s="138"/>
      <c r="H311" s="138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</row>
    <row r="312" spans="1:26" ht="24.75">
      <c r="A312" s="129"/>
      <c r="B312" s="126"/>
      <c r="C312" s="127"/>
      <c r="D312" s="139"/>
      <c r="E312" s="128"/>
      <c r="F312" s="129"/>
      <c r="G312" s="136"/>
      <c r="H312" s="136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</row>
    <row r="313" spans="1:26" ht="24.75">
      <c r="A313" s="129"/>
      <c r="B313" s="126"/>
      <c r="C313" s="127"/>
      <c r="D313" s="139"/>
      <c r="E313" s="128"/>
      <c r="F313" s="129"/>
      <c r="G313" s="138"/>
      <c r="H313" s="138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</row>
    <row r="314" spans="1:26" ht="24.75">
      <c r="A314" s="129"/>
      <c r="B314" s="126"/>
      <c r="C314" s="127"/>
      <c r="D314" s="139"/>
      <c r="E314" s="128"/>
      <c r="F314" s="129"/>
      <c r="G314" s="136"/>
      <c r="H314" s="136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</row>
    <row r="315" spans="1:26" ht="24.75">
      <c r="A315" s="129"/>
      <c r="B315" s="126"/>
      <c r="C315" s="127"/>
      <c r="D315" s="139"/>
      <c r="E315" s="128"/>
      <c r="F315" s="129"/>
      <c r="G315" s="138"/>
      <c r="H315" s="138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</row>
    <row r="316" spans="1:26" ht="24.75">
      <c r="A316" s="129"/>
      <c r="B316" s="126"/>
      <c r="C316" s="127"/>
      <c r="D316" s="139"/>
      <c r="E316" s="128"/>
      <c r="F316" s="129"/>
      <c r="G316" s="136"/>
      <c r="H316" s="136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</row>
    <row r="317" spans="1:26" ht="24.75">
      <c r="A317" s="129"/>
      <c r="B317" s="126"/>
      <c r="C317" s="127"/>
      <c r="D317" s="139"/>
      <c r="E317" s="128"/>
      <c r="F317" s="129"/>
      <c r="G317" s="138"/>
      <c r="H317" s="138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</row>
    <row r="318" spans="1:26" ht="24.75">
      <c r="A318" s="129"/>
      <c r="B318" s="126"/>
      <c r="C318" s="127"/>
      <c r="D318" s="139"/>
      <c r="E318" s="128"/>
      <c r="F318" s="129"/>
      <c r="G318" s="136"/>
      <c r="H318" s="136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</row>
    <row r="319" spans="1:26" ht="24.75">
      <c r="A319" s="129"/>
      <c r="B319" s="126"/>
      <c r="C319" s="127"/>
      <c r="D319" s="139"/>
      <c r="E319" s="128"/>
      <c r="F319" s="129"/>
      <c r="G319" s="138"/>
      <c r="H319" s="138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</row>
    <row r="320" spans="1:26" ht="24.75">
      <c r="A320" s="129"/>
      <c r="B320" s="126"/>
      <c r="C320" s="127"/>
      <c r="D320" s="139"/>
      <c r="E320" s="128"/>
      <c r="F320" s="129"/>
      <c r="G320" s="136"/>
      <c r="H320" s="136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</row>
    <row r="321" spans="1:26" ht="24.75">
      <c r="A321" s="129"/>
      <c r="B321" s="126"/>
      <c r="C321" s="127"/>
      <c r="D321" s="139"/>
      <c r="E321" s="128"/>
      <c r="F321" s="129"/>
      <c r="G321" s="138"/>
      <c r="H321" s="138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</row>
    <row r="322" spans="1:26" ht="24.75">
      <c r="A322" s="129"/>
      <c r="B322" s="126"/>
      <c r="C322" s="127"/>
      <c r="D322" s="139"/>
      <c r="E322" s="128"/>
      <c r="F322" s="129"/>
      <c r="G322" s="136"/>
      <c r="H322" s="136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</row>
    <row r="323" spans="1:26" ht="24.75">
      <c r="A323" s="129"/>
      <c r="B323" s="126"/>
      <c r="C323" s="127"/>
      <c r="D323" s="139"/>
      <c r="E323" s="128"/>
      <c r="F323" s="129"/>
      <c r="G323" s="138"/>
      <c r="H323" s="138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</row>
    <row r="324" spans="1:26" ht="24.75">
      <c r="A324" s="129"/>
      <c r="B324" s="126"/>
      <c r="C324" s="127"/>
      <c r="D324" s="139"/>
      <c r="E324" s="128"/>
      <c r="F324" s="129"/>
      <c r="G324" s="136"/>
      <c r="H324" s="136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</row>
    <row r="325" spans="1:26" ht="24.75">
      <c r="A325" s="129"/>
      <c r="B325" s="126"/>
      <c r="C325" s="127"/>
      <c r="D325" s="139"/>
      <c r="E325" s="128"/>
      <c r="F325" s="129"/>
      <c r="G325" s="138"/>
      <c r="H325" s="138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</row>
    <row r="326" spans="1:26" ht="24.75">
      <c r="A326" s="129"/>
      <c r="B326" s="126"/>
      <c r="C326" s="127"/>
      <c r="D326" s="139"/>
      <c r="E326" s="128"/>
      <c r="F326" s="129"/>
      <c r="G326" s="136"/>
      <c r="H326" s="136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</row>
    <row r="327" spans="1:26" ht="24.75">
      <c r="A327" s="129"/>
      <c r="B327" s="126"/>
      <c r="C327" s="127"/>
      <c r="D327" s="139"/>
      <c r="E327" s="128"/>
      <c r="F327" s="129"/>
      <c r="G327" s="138"/>
      <c r="H327" s="138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</row>
    <row r="328" spans="1:26" ht="24.75">
      <c r="A328" s="129"/>
      <c r="B328" s="126"/>
      <c r="C328" s="127"/>
      <c r="D328" s="139"/>
      <c r="E328" s="128"/>
      <c r="F328" s="129"/>
      <c r="G328" s="136"/>
      <c r="H328" s="136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</row>
    <row r="329" spans="1:26" ht="24.75">
      <c r="A329" s="129"/>
      <c r="B329" s="126"/>
      <c r="C329" s="127"/>
      <c r="D329" s="139"/>
      <c r="E329" s="128"/>
      <c r="F329" s="129"/>
      <c r="G329" s="138"/>
      <c r="H329" s="138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</row>
    <row r="330" spans="1:26" ht="24.75">
      <c r="A330" s="129"/>
      <c r="B330" s="126"/>
      <c r="C330" s="127"/>
      <c r="D330" s="139"/>
      <c r="E330" s="128"/>
      <c r="F330" s="129"/>
      <c r="G330" s="136"/>
      <c r="H330" s="136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</row>
    <row r="331" spans="1:26" ht="24.75">
      <c r="A331" s="129"/>
      <c r="B331" s="126"/>
      <c r="C331" s="127"/>
      <c r="D331" s="139"/>
      <c r="E331" s="128"/>
      <c r="F331" s="129"/>
      <c r="G331" s="138"/>
      <c r="H331" s="138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</row>
    <row r="332" spans="1:26" ht="24.75">
      <c r="A332" s="129"/>
      <c r="B332" s="126"/>
      <c r="C332" s="127"/>
      <c r="D332" s="139"/>
      <c r="E332" s="128"/>
      <c r="F332" s="129"/>
      <c r="G332" s="136"/>
      <c r="H332" s="136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</row>
    <row r="333" spans="1:26" ht="24.75">
      <c r="A333" s="129"/>
      <c r="B333" s="126"/>
      <c r="C333" s="127"/>
      <c r="D333" s="139"/>
      <c r="E333" s="128"/>
      <c r="F333" s="129"/>
      <c r="G333" s="138"/>
      <c r="H333" s="138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</row>
    <row r="334" spans="1:26" ht="24.75">
      <c r="A334" s="129"/>
      <c r="B334" s="126"/>
      <c r="C334" s="127"/>
      <c r="D334" s="139"/>
      <c r="E334" s="128"/>
      <c r="F334" s="129"/>
      <c r="G334" s="136"/>
      <c r="H334" s="136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</row>
    <row r="335" spans="1:26" ht="24.75">
      <c r="A335" s="129"/>
      <c r="B335" s="126"/>
      <c r="C335" s="127"/>
      <c r="D335" s="139"/>
      <c r="E335" s="128"/>
      <c r="F335" s="129"/>
      <c r="G335" s="138"/>
      <c r="H335" s="138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</row>
    <row r="336" spans="1:26" ht="24.75">
      <c r="A336" s="129"/>
      <c r="B336" s="126"/>
      <c r="C336" s="127"/>
      <c r="D336" s="139"/>
      <c r="E336" s="128"/>
      <c r="F336" s="129"/>
      <c r="G336" s="136"/>
      <c r="H336" s="136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</row>
    <row r="337" spans="1:26" ht="24.75">
      <c r="A337" s="129"/>
      <c r="B337" s="126"/>
      <c r="C337" s="127"/>
      <c r="D337" s="139"/>
      <c r="E337" s="128"/>
      <c r="F337" s="129"/>
      <c r="G337" s="138"/>
      <c r="H337" s="138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</row>
    <row r="338" spans="1:26" ht="24.75">
      <c r="A338" s="129"/>
      <c r="B338" s="126"/>
      <c r="C338" s="127"/>
      <c r="D338" s="139"/>
      <c r="E338" s="128"/>
      <c r="F338" s="129"/>
      <c r="G338" s="136"/>
      <c r="H338" s="136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</row>
    <row r="339" spans="1:26" ht="24.75">
      <c r="A339" s="129"/>
      <c r="B339" s="126"/>
      <c r="C339" s="127"/>
      <c r="D339" s="139"/>
      <c r="E339" s="128"/>
      <c r="F339" s="129"/>
      <c r="G339" s="138"/>
      <c r="H339" s="138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</row>
    <row r="340" spans="1:26" ht="24.75">
      <c r="A340" s="129"/>
      <c r="B340" s="126"/>
      <c r="C340" s="127"/>
      <c r="D340" s="139"/>
      <c r="E340" s="128"/>
      <c r="F340" s="129"/>
      <c r="G340" s="136"/>
      <c r="H340" s="136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</row>
    <row r="341" spans="1:26" ht="24.75">
      <c r="A341" s="129"/>
      <c r="B341" s="126"/>
      <c r="C341" s="127"/>
      <c r="D341" s="139"/>
      <c r="E341" s="128"/>
      <c r="F341" s="129"/>
      <c r="G341" s="138"/>
      <c r="H341" s="138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</row>
    <row r="342" spans="1:26" ht="24.75">
      <c r="A342" s="129"/>
      <c r="B342" s="126"/>
      <c r="C342" s="127"/>
      <c r="D342" s="139"/>
      <c r="E342" s="128"/>
      <c r="F342" s="129"/>
      <c r="G342" s="136"/>
      <c r="H342" s="136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</row>
    <row r="343" spans="1:26" ht="24.75">
      <c r="A343" s="129"/>
      <c r="B343" s="126"/>
      <c r="C343" s="127"/>
      <c r="D343" s="139"/>
      <c r="E343" s="128"/>
      <c r="F343" s="129"/>
      <c r="G343" s="138"/>
      <c r="H343" s="138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</row>
    <row r="344" spans="1:26" ht="24.75">
      <c r="A344" s="129"/>
      <c r="B344" s="126"/>
      <c r="C344" s="127"/>
      <c r="D344" s="139"/>
      <c r="E344" s="128"/>
      <c r="F344" s="129"/>
      <c r="G344" s="136"/>
      <c r="H344" s="136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</row>
    <row r="345" spans="1:26" ht="24.75">
      <c r="A345" s="129"/>
      <c r="B345" s="126"/>
      <c r="C345" s="127"/>
      <c r="D345" s="139"/>
      <c r="E345" s="128"/>
      <c r="F345" s="129"/>
      <c r="G345" s="138"/>
      <c r="H345" s="138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</row>
    <row r="346" spans="1:26" ht="24.75">
      <c r="A346" s="129"/>
      <c r="B346" s="126"/>
      <c r="C346" s="127"/>
      <c r="D346" s="139"/>
      <c r="E346" s="128"/>
      <c r="F346" s="129"/>
      <c r="G346" s="136"/>
      <c r="H346" s="136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</row>
    <row r="347" spans="1:26" ht="24.75">
      <c r="A347" s="129"/>
      <c r="B347" s="126"/>
      <c r="C347" s="127"/>
      <c r="D347" s="139"/>
      <c r="E347" s="128"/>
      <c r="F347" s="129"/>
      <c r="G347" s="138"/>
      <c r="H347" s="138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</row>
    <row r="348" spans="1:26" ht="24.75">
      <c r="A348" s="129"/>
      <c r="B348" s="126"/>
      <c r="C348" s="127"/>
      <c r="D348" s="139"/>
      <c r="E348" s="128"/>
      <c r="F348" s="129"/>
      <c r="G348" s="136"/>
      <c r="H348" s="136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</row>
    <row r="349" spans="1:26" ht="24.75">
      <c r="A349" s="129"/>
      <c r="B349" s="126"/>
      <c r="C349" s="127"/>
      <c r="D349" s="139"/>
      <c r="E349" s="128"/>
      <c r="F349" s="129"/>
      <c r="G349" s="138"/>
      <c r="H349" s="138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</row>
    <row r="350" spans="1:26" ht="24.75">
      <c r="A350" s="129"/>
      <c r="B350" s="126"/>
      <c r="C350" s="127"/>
      <c r="D350" s="139"/>
      <c r="E350" s="128"/>
      <c r="F350" s="129"/>
      <c r="G350" s="136"/>
      <c r="H350" s="136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</row>
    <row r="351" spans="1:26" ht="24.75">
      <c r="A351" s="129"/>
      <c r="B351" s="126"/>
      <c r="C351" s="127"/>
      <c r="D351" s="139"/>
      <c r="E351" s="128"/>
      <c r="F351" s="129"/>
      <c r="G351" s="138"/>
      <c r="H351" s="138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</row>
    <row r="352" spans="1:26" ht="24.75">
      <c r="A352" s="129"/>
      <c r="B352" s="126"/>
      <c r="C352" s="127"/>
      <c r="D352" s="139"/>
      <c r="E352" s="128"/>
      <c r="F352" s="129"/>
      <c r="G352" s="136"/>
      <c r="H352" s="136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</row>
    <row r="353" spans="1:26" ht="24.75">
      <c r="A353" s="129"/>
      <c r="B353" s="126"/>
      <c r="C353" s="127"/>
      <c r="D353" s="139"/>
      <c r="E353" s="128"/>
      <c r="F353" s="129"/>
      <c r="G353" s="138"/>
      <c r="H353" s="138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</row>
    <row r="354" spans="1:26" ht="24.75">
      <c r="A354" s="129"/>
      <c r="B354" s="126"/>
      <c r="C354" s="127"/>
      <c r="D354" s="139"/>
      <c r="E354" s="128"/>
      <c r="F354" s="129"/>
      <c r="G354" s="136"/>
      <c r="H354" s="136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</row>
    <row r="355" spans="1:26" ht="24.75">
      <c r="A355" s="129"/>
      <c r="B355" s="126"/>
      <c r="C355" s="127"/>
      <c r="D355" s="139"/>
      <c r="E355" s="128"/>
      <c r="F355" s="129"/>
      <c r="G355" s="138"/>
      <c r="H355" s="138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</row>
    <row r="356" spans="1:26" ht="24.75">
      <c r="A356" s="129"/>
      <c r="B356" s="126"/>
      <c r="C356" s="127"/>
      <c r="D356" s="139"/>
      <c r="E356" s="128"/>
      <c r="F356" s="129"/>
      <c r="G356" s="136"/>
      <c r="H356" s="136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</row>
    <row r="357" spans="1:26" ht="24.75">
      <c r="A357" s="129"/>
      <c r="B357" s="126"/>
      <c r="C357" s="127"/>
      <c r="D357" s="139"/>
      <c r="E357" s="128"/>
      <c r="F357" s="129"/>
      <c r="G357" s="138"/>
      <c r="H357" s="138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</row>
    <row r="358" spans="1:26" ht="24.75">
      <c r="A358" s="129"/>
      <c r="B358" s="126"/>
      <c r="C358" s="127"/>
      <c r="D358" s="139"/>
      <c r="E358" s="128"/>
      <c r="F358" s="129"/>
      <c r="G358" s="136"/>
      <c r="H358" s="136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</row>
    <row r="359" spans="1:26" ht="24.75">
      <c r="A359" s="129"/>
      <c r="B359" s="126"/>
      <c r="C359" s="127"/>
      <c r="D359" s="139"/>
      <c r="E359" s="128"/>
      <c r="F359" s="129"/>
      <c r="G359" s="138"/>
      <c r="H359" s="138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</row>
    <row r="360" spans="1:26" ht="24.75">
      <c r="A360" s="129"/>
      <c r="B360" s="126"/>
      <c r="C360" s="127"/>
      <c r="D360" s="139"/>
      <c r="E360" s="128"/>
      <c r="F360" s="129"/>
      <c r="G360" s="136"/>
      <c r="H360" s="136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</row>
    <row r="361" spans="1:26" ht="24.75">
      <c r="A361" s="129"/>
      <c r="B361" s="126"/>
      <c r="C361" s="127"/>
      <c r="D361" s="139"/>
      <c r="E361" s="128"/>
      <c r="F361" s="129"/>
      <c r="G361" s="138"/>
      <c r="H361" s="138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</row>
    <row r="362" spans="1:26" ht="24.75">
      <c r="A362" s="129"/>
      <c r="B362" s="126"/>
      <c r="C362" s="127"/>
      <c r="D362" s="139"/>
      <c r="E362" s="128"/>
      <c r="F362" s="129"/>
      <c r="G362" s="136"/>
      <c r="H362" s="136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</row>
    <row r="363" spans="1:26" ht="24.75">
      <c r="A363" s="129"/>
      <c r="B363" s="126"/>
      <c r="C363" s="127"/>
      <c r="D363" s="139"/>
      <c r="E363" s="128"/>
      <c r="F363" s="129"/>
      <c r="G363" s="138"/>
      <c r="H363" s="138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</row>
    <row r="364" spans="1:26" ht="24.75">
      <c r="A364" s="129"/>
      <c r="B364" s="126"/>
      <c r="C364" s="127"/>
      <c r="D364" s="139"/>
      <c r="E364" s="128"/>
      <c r="F364" s="129"/>
      <c r="G364" s="136"/>
      <c r="H364" s="136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</row>
    <row r="365" spans="1:26" ht="24.75">
      <c r="A365" s="129"/>
      <c r="B365" s="126"/>
      <c r="C365" s="127"/>
      <c r="D365" s="139"/>
      <c r="E365" s="128"/>
      <c r="F365" s="129"/>
      <c r="G365" s="138"/>
      <c r="H365" s="138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</row>
    <row r="366" spans="1:26" ht="24.75">
      <c r="A366" s="129"/>
      <c r="B366" s="126"/>
      <c r="C366" s="127"/>
      <c r="D366" s="139"/>
      <c r="E366" s="128"/>
      <c r="F366" s="129"/>
      <c r="G366" s="136"/>
      <c r="H366" s="136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</row>
    <row r="367" spans="1:26" ht="24.75">
      <c r="A367" s="129"/>
      <c r="B367" s="126"/>
      <c r="C367" s="127"/>
      <c r="D367" s="139"/>
      <c r="E367" s="128"/>
      <c r="F367" s="129"/>
      <c r="G367" s="138"/>
      <c r="H367" s="138"/>
      <c r="I367" s="129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</row>
    <row r="368" spans="1:26" ht="24.75">
      <c r="A368" s="129"/>
      <c r="B368" s="126"/>
      <c r="C368" s="127"/>
      <c r="D368" s="139"/>
      <c r="E368" s="128"/>
      <c r="F368" s="129"/>
      <c r="G368" s="136"/>
      <c r="H368" s="136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</row>
    <row r="369" spans="1:26" ht="24.75">
      <c r="A369" s="129"/>
      <c r="B369" s="126"/>
      <c r="C369" s="127"/>
      <c r="D369" s="139"/>
      <c r="E369" s="128"/>
      <c r="F369" s="129"/>
      <c r="G369" s="138"/>
      <c r="H369" s="138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</row>
    <row r="370" spans="1:26" ht="24.75">
      <c r="A370" s="129"/>
      <c r="B370" s="126"/>
      <c r="C370" s="127"/>
      <c r="D370" s="139"/>
      <c r="E370" s="128"/>
      <c r="F370" s="129"/>
      <c r="G370" s="136"/>
      <c r="H370" s="136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</row>
    <row r="371" spans="1:26" ht="24.75">
      <c r="A371" s="129"/>
      <c r="B371" s="126"/>
      <c r="C371" s="127"/>
      <c r="D371" s="139"/>
      <c r="E371" s="128"/>
      <c r="F371" s="129"/>
      <c r="G371" s="138"/>
      <c r="H371" s="138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</row>
    <row r="372" spans="1:26" ht="24.75">
      <c r="A372" s="129"/>
      <c r="B372" s="126"/>
      <c r="C372" s="127"/>
      <c r="D372" s="139"/>
      <c r="E372" s="128"/>
      <c r="F372" s="129"/>
      <c r="G372" s="136"/>
      <c r="H372" s="136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</row>
    <row r="373" spans="1:26" ht="24.75">
      <c r="A373" s="129"/>
      <c r="B373" s="126"/>
      <c r="C373" s="127"/>
      <c r="D373" s="139"/>
      <c r="E373" s="128"/>
      <c r="F373" s="129"/>
      <c r="G373" s="138"/>
      <c r="H373" s="138"/>
      <c r="I373" s="129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</row>
    <row r="374" spans="1:26" ht="24.75">
      <c r="A374" s="129"/>
      <c r="B374" s="126"/>
      <c r="C374" s="127"/>
      <c r="D374" s="139"/>
      <c r="E374" s="128"/>
      <c r="F374" s="129"/>
      <c r="G374" s="136"/>
      <c r="H374" s="136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</row>
    <row r="375" spans="1:26" ht="24.75">
      <c r="A375" s="129"/>
      <c r="B375" s="126"/>
      <c r="C375" s="127"/>
      <c r="D375" s="139"/>
      <c r="E375" s="128"/>
      <c r="F375" s="129"/>
      <c r="G375" s="138"/>
      <c r="H375" s="138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</row>
    <row r="376" spans="1:26" ht="24.75">
      <c r="A376" s="129"/>
      <c r="B376" s="126"/>
      <c r="C376" s="127"/>
      <c r="D376" s="139"/>
      <c r="E376" s="128"/>
      <c r="F376" s="129"/>
      <c r="G376" s="136"/>
      <c r="H376" s="136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</row>
    <row r="377" spans="1:26" ht="24.75">
      <c r="A377" s="129"/>
      <c r="B377" s="126"/>
      <c r="C377" s="127"/>
      <c r="D377" s="139"/>
      <c r="E377" s="128"/>
      <c r="F377" s="129"/>
      <c r="G377" s="138"/>
      <c r="H377" s="138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</row>
    <row r="378" spans="1:26" ht="24.75">
      <c r="A378" s="129"/>
      <c r="B378" s="126"/>
      <c r="C378" s="127"/>
      <c r="D378" s="139"/>
      <c r="E378" s="128"/>
      <c r="F378" s="129"/>
      <c r="G378" s="136"/>
      <c r="H378" s="136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</row>
    <row r="379" spans="1:26" ht="24.75">
      <c r="A379" s="129"/>
      <c r="B379" s="126"/>
      <c r="C379" s="127"/>
      <c r="D379" s="139"/>
      <c r="E379" s="128"/>
      <c r="F379" s="129"/>
      <c r="G379" s="138"/>
      <c r="H379" s="138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</row>
    <row r="380" spans="1:26" ht="24.75">
      <c r="A380" s="129"/>
      <c r="B380" s="126"/>
      <c r="C380" s="127"/>
      <c r="D380" s="139"/>
      <c r="E380" s="128"/>
      <c r="F380" s="129"/>
      <c r="G380" s="136"/>
      <c r="H380" s="136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</row>
    <row r="381" spans="1:26" ht="24.75">
      <c r="A381" s="129"/>
      <c r="B381" s="126"/>
      <c r="C381" s="127"/>
      <c r="D381" s="139"/>
      <c r="E381" s="128"/>
      <c r="F381" s="129"/>
      <c r="G381" s="138"/>
      <c r="H381" s="138"/>
      <c r="I381" s="129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</row>
    <row r="382" spans="1:26" ht="24.75">
      <c r="A382" s="129"/>
      <c r="B382" s="126"/>
      <c r="C382" s="127"/>
      <c r="D382" s="139"/>
      <c r="E382" s="128"/>
      <c r="F382" s="129"/>
      <c r="G382" s="136"/>
      <c r="H382" s="136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</row>
    <row r="383" spans="1:26" ht="24.75">
      <c r="A383" s="129"/>
      <c r="B383" s="126"/>
      <c r="C383" s="127"/>
      <c r="D383" s="139"/>
      <c r="E383" s="128"/>
      <c r="F383" s="129"/>
      <c r="G383" s="138"/>
      <c r="H383" s="138"/>
      <c r="I383" s="129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</row>
    <row r="384" spans="1:26" ht="24.75">
      <c r="A384" s="129"/>
      <c r="B384" s="126"/>
      <c r="C384" s="127"/>
      <c r="D384" s="139"/>
      <c r="E384" s="128"/>
      <c r="F384" s="129"/>
      <c r="G384" s="136"/>
      <c r="H384" s="136"/>
      <c r="I384" s="129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</row>
    <row r="385" spans="1:26" ht="24.75">
      <c r="A385" s="129"/>
      <c r="B385" s="126"/>
      <c r="C385" s="127"/>
      <c r="D385" s="139"/>
      <c r="E385" s="128"/>
      <c r="F385" s="129"/>
      <c r="G385" s="138"/>
      <c r="H385" s="138"/>
      <c r="I385" s="129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</row>
    <row r="386" spans="1:26" ht="24.75">
      <c r="A386" s="129"/>
      <c r="B386" s="126"/>
      <c r="C386" s="127"/>
      <c r="D386" s="139"/>
      <c r="E386" s="128"/>
      <c r="F386" s="129"/>
      <c r="G386" s="136"/>
      <c r="H386" s="136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</row>
    <row r="387" spans="1:26" ht="24.75">
      <c r="A387" s="129"/>
      <c r="B387" s="126"/>
      <c r="C387" s="127"/>
      <c r="D387" s="139"/>
      <c r="E387" s="128"/>
      <c r="F387" s="129"/>
      <c r="G387" s="138"/>
      <c r="H387" s="138"/>
      <c r="I387" s="129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</row>
    <row r="388" spans="1:26" ht="24.75">
      <c r="A388" s="129"/>
      <c r="B388" s="126"/>
      <c r="C388" s="127"/>
      <c r="D388" s="139"/>
      <c r="E388" s="128"/>
      <c r="F388" s="129"/>
      <c r="G388" s="136"/>
      <c r="H388" s="136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</row>
    <row r="389" spans="1:26" ht="24.75">
      <c r="A389" s="129"/>
      <c r="B389" s="126"/>
      <c r="C389" s="127"/>
      <c r="D389" s="139"/>
      <c r="E389" s="128"/>
      <c r="F389" s="129"/>
      <c r="G389" s="138"/>
      <c r="H389" s="138"/>
      <c r="I389" s="129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</row>
    <row r="390" spans="1:26" ht="24.75">
      <c r="A390" s="129"/>
      <c r="B390" s="126"/>
      <c r="C390" s="127"/>
      <c r="D390" s="139"/>
      <c r="E390" s="128"/>
      <c r="F390" s="129"/>
      <c r="G390" s="136"/>
      <c r="H390" s="136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</row>
    <row r="391" spans="1:26" ht="24.75">
      <c r="A391" s="129"/>
      <c r="B391" s="126"/>
      <c r="C391" s="127"/>
      <c r="D391" s="139"/>
      <c r="E391" s="128"/>
      <c r="F391" s="129"/>
      <c r="G391" s="138"/>
      <c r="H391" s="138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</row>
    <row r="392" spans="1:26" ht="24.75">
      <c r="A392" s="129"/>
      <c r="B392" s="126"/>
      <c r="C392" s="127"/>
      <c r="D392" s="139"/>
      <c r="E392" s="128"/>
      <c r="F392" s="129"/>
      <c r="G392" s="136"/>
      <c r="H392" s="136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</row>
    <row r="393" spans="1:26" ht="24.75">
      <c r="A393" s="129"/>
      <c r="B393" s="126"/>
      <c r="C393" s="127"/>
      <c r="D393" s="139"/>
      <c r="E393" s="128"/>
      <c r="F393" s="129"/>
      <c r="G393" s="138"/>
      <c r="H393" s="138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</row>
    <row r="394" spans="1:26" ht="24.75">
      <c r="A394" s="129"/>
      <c r="B394" s="126"/>
      <c r="C394" s="127"/>
      <c r="D394" s="139"/>
      <c r="E394" s="128"/>
      <c r="F394" s="129"/>
      <c r="G394" s="136"/>
      <c r="H394" s="136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</row>
    <row r="395" spans="1:26" ht="24.75">
      <c r="A395" s="129"/>
      <c r="B395" s="126"/>
      <c r="C395" s="127"/>
      <c r="D395" s="139"/>
      <c r="E395" s="128"/>
      <c r="F395" s="129"/>
      <c r="G395" s="138"/>
      <c r="H395" s="138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</row>
    <row r="396" spans="1:26" ht="24.75">
      <c r="A396" s="129"/>
      <c r="B396" s="126"/>
      <c r="C396" s="127"/>
      <c r="D396" s="139"/>
      <c r="E396" s="128"/>
      <c r="F396" s="129"/>
      <c r="G396" s="136"/>
      <c r="H396" s="136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</row>
    <row r="397" spans="1:26" ht="24.75">
      <c r="A397" s="129"/>
      <c r="B397" s="126"/>
      <c r="C397" s="127"/>
      <c r="D397" s="139"/>
      <c r="E397" s="128"/>
      <c r="F397" s="129"/>
      <c r="G397" s="138"/>
      <c r="H397" s="138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</row>
    <row r="398" spans="1:26" ht="24.75">
      <c r="A398" s="129"/>
      <c r="B398" s="126"/>
      <c r="C398" s="127"/>
      <c r="D398" s="139"/>
      <c r="E398" s="128"/>
      <c r="F398" s="129"/>
      <c r="G398" s="136"/>
      <c r="H398" s="136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</row>
    <row r="399" spans="1:26" ht="24.75">
      <c r="A399" s="129"/>
      <c r="B399" s="126"/>
      <c r="C399" s="127"/>
      <c r="D399" s="139"/>
      <c r="E399" s="128"/>
      <c r="F399" s="129"/>
      <c r="G399" s="138"/>
      <c r="H399" s="138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</row>
    <row r="400" spans="1:26" ht="24.75">
      <c r="A400" s="129"/>
      <c r="B400" s="126"/>
      <c r="C400" s="127"/>
      <c r="D400" s="139"/>
      <c r="E400" s="128"/>
      <c r="F400" s="129"/>
      <c r="G400" s="136"/>
      <c r="H400" s="136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</row>
    <row r="401" spans="1:26" ht="24.75">
      <c r="A401" s="129"/>
      <c r="B401" s="126"/>
      <c r="C401" s="127"/>
      <c r="D401" s="139"/>
      <c r="E401" s="128"/>
      <c r="F401" s="129"/>
      <c r="G401" s="138"/>
      <c r="H401" s="138"/>
      <c r="I401" s="129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</row>
    <row r="402" spans="1:26" ht="24.75">
      <c r="A402" s="129"/>
      <c r="B402" s="126"/>
      <c r="C402" s="127"/>
      <c r="D402" s="139"/>
      <c r="E402" s="128"/>
      <c r="F402" s="129"/>
      <c r="G402" s="136"/>
      <c r="H402" s="136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</row>
    <row r="403" spans="1:26" ht="24.75">
      <c r="A403" s="129"/>
      <c r="B403" s="126"/>
      <c r="C403" s="127"/>
      <c r="D403" s="139"/>
      <c r="E403" s="128"/>
      <c r="F403" s="129"/>
      <c r="G403" s="138"/>
      <c r="H403" s="138"/>
      <c r="I403" s="129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</row>
    <row r="404" spans="1:26" ht="24.75">
      <c r="A404" s="129"/>
      <c r="B404" s="126"/>
      <c r="C404" s="127"/>
      <c r="D404" s="139"/>
      <c r="E404" s="128"/>
      <c r="F404" s="129"/>
      <c r="G404" s="136"/>
      <c r="H404" s="136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</row>
    <row r="405" spans="1:26" ht="24.75">
      <c r="A405" s="129"/>
      <c r="B405" s="126"/>
      <c r="C405" s="127"/>
      <c r="D405" s="139"/>
      <c r="E405" s="128"/>
      <c r="F405" s="129"/>
      <c r="G405" s="138"/>
      <c r="H405" s="138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</row>
    <row r="406" spans="1:26" ht="24.75">
      <c r="A406" s="129"/>
      <c r="B406" s="126"/>
      <c r="C406" s="127"/>
      <c r="D406" s="139"/>
      <c r="E406" s="128"/>
      <c r="F406" s="129"/>
      <c r="G406" s="136"/>
      <c r="H406" s="136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</row>
    <row r="407" spans="1:26" ht="24.75">
      <c r="A407" s="129"/>
      <c r="B407" s="126"/>
      <c r="C407" s="127"/>
      <c r="D407" s="139"/>
      <c r="E407" s="128"/>
      <c r="F407" s="129"/>
      <c r="G407" s="138"/>
      <c r="H407" s="138"/>
      <c r="I407" s="129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</row>
    <row r="408" spans="1:26" ht="24.75">
      <c r="A408" s="129"/>
      <c r="B408" s="126"/>
      <c r="C408" s="127"/>
      <c r="D408" s="139"/>
      <c r="E408" s="128"/>
      <c r="F408" s="129"/>
      <c r="G408" s="136"/>
      <c r="H408" s="136"/>
      <c r="I408" s="129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</row>
    <row r="409" spans="1:26" ht="24.75">
      <c r="A409" s="129"/>
      <c r="B409" s="126"/>
      <c r="C409" s="127"/>
      <c r="D409" s="139"/>
      <c r="E409" s="128"/>
      <c r="F409" s="129"/>
      <c r="G409" s="138"/>
      <c r="H409" s="138"/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</row>
    <row r="410" spans="1:26" ht="24.75">
      <c r="A410" s="129"/>
      <c r="B410" s="126"/>
      <c r="C410" s="127"/>
      <c r="D410" s="139"/>
      <c r="E410" s="128"/>
      <c r="F410" s="129"/>
      <c r="G410" s="136"/>
      <c r="H410" s="136"/>
      <c r="I410" s="129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</row>
    <row r="411" spans="1:26" ht="24.75">
      <c r="A411" s="129"/>
      <c r="B411" s="126"/>
      <c r="C411" s="127"/>
      <c r="D411" s="139"/>
      <c r="E411" s="128"/>
      <c r="F411" s="129"/>
      <c r="G411" s="138"/>
      <c r="H411" s="138"/>
      <c r="I411" s="129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</row>
    <row r="412" spans="1:26" ht="24.75">
      <c r="A412" s="129"/>
      <c r="B412" s="126"/>
      <c r="C412" s="127"/>
      <c r="D412" s="139"/>
      <c r="E412" s="128"/>
      <c r="F412" s="129"/>
      <c r="G412" s="136"/>
      <c r="H412" s="136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</row>
    <row r="413" spans="1:26" ht="24.75">
      <c r="A413" s="129"/>
      <c r="B413" s="126"/>
      <c r="C413" s="127"/>
      <c r="D413" s="139"/>
      <c r="E413" s="128"/>
      <c r="F413" s="129"/>
      <c r="G413" s="138"/>
      <c r="H413" s="138"/>
      <c r="I413" s="129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</row>
    <row r="414" spans="1:26" ht="24.75">
      <c r="A414" s="129"/>
      <c r="B414" s="126"/>
      <c r="C414" s="127"/>
      <c r="D414" s="139"/>
      <c r="E414" s="128"/>
      <c r="F414" s="129"/>
      <c r="G414" s="136"/>
      <c r="H414" s="136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</row>
    <row r="415" spans="1:26" ht="24.75">
      <c r="A415" s="129"/>
      <c r="B415" s="126"/>
      <c r="C415" s="127"/>
      <c r="D415" s="139"/>
      <c r="E415" s="128"/>
      <c r="F415" s="129"/>
      <c r="G415" s="138"/>
      <c r="H415" s="138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</row>
    <row r="416" spans="1:26" ht="24.75">
      <c r="A416" s="129"/>
      <c r="B416" s="126"/>
      <c r="C416" s="127"/>
      <c r="D416" s="139"/>
      <c r="E416" s="128"/>
      <c r="F416" s="129"/>
      <c r="G416" s="136"/>
      <c r="H416" s="136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</row>
    <row r="417" spans="1:26" ht="24.75">
      <c r="A417" s="129"/>
      <c r="B417" s="126"/>
      <c r="C417" s="127"/>
      <c r="D417" s="139"/>
      <c r="E417" s="128"/>
      <c r="F417" s="129"/>
      <c r="G417" s="138"/>
      <c r="H417" s="138"/>
      <c r="I417" s="129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</row>
    <row r="418" spans="1:26" ht="24.75">
      <c r="A418" s="129"/>
      <c r="B418" s="126"/>
      <c r="C418" s="127"/>
      <c r="D418" s="139"/>
      <c r="E418" s="128"/>
      <c r="F418" s="129"/>
      <c r="G418" s="136"/>
      <c r="H418" s="136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</row>
    <row r="419" spans="1:26" ht="24.75">
      <c r="A419" s="129"/>
      <c r="B419" s="126"/>
      <c r="C419" s="127"/>
      <c r="D419" s="139"/>
      <c r="E419" s="128"/>
      <c r="F419" s="129"/>
      <c r="G419" s="138"/>
      <c r="H419" s="138"/>
      <c r="I419" s="129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</row>
    <row r="420" spans="1:26" ht="24.75">
      <c r="A420" s="129"/>
      <c r="B420" s="126"/>
      <c r="C420" s="127"/>
      <c r="D420" s="139"/>
      <c r="E420" s="128"/>
      <c r="F420" s="129"/>
      <c r="G420" s="136"/>
      <c r="H420" s="136"/>
      <c r="I420" s="129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</row>
    <row r="421" spans="1:26" ht="24.75">
      <c r="A421" s="129"/>
      <c r="B421" s="126"/>
      <c r="C421" s="127"/>
      <c r="D421" s="139"/>
      <c r="E421" s="128"/>
      <c r="F421" s="129"/>
      <c r="G421" s="138"/>
      <c r="H421" s="138"/>
      <c r="I421" s="129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</row>
    <row r="422" spans="1:26" ht="24.75">
      <c r="A422" s="129"/>
      <c r="B422" s="126"/>
      <c r="C422" s="127"/>
      <c r="D422" s="139"/>
      <c r="E422" s="128"/>
      <c r="F422" s="129"/>
      <c r="G422" s="136"/>
      <c r="H422" s="136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</row>
    <row r="423" spans="1:26" ht="24.75">
      <c r="A423" s="129"/>
      <c r="B423" s="126"/>
      <c r="C423" s="127"/>
      <c r="D423" s="139"/>
      <c r="E423" s="128"/>
      <c r="F423" s="129"/>
      <c r="G423" s="138"/>
      <c r="H423" s="138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</row>
    <row r="424" spans="1:26" ht="24.75">
      <c r="A424" s="129"/>
      <c r="B424" s="126"/>
      <c r="C424" s="127"/>
      <c r="D424" s="139"/>
      <c r="E424" s="128"/>
      <c r="F424" s="129"/>
      <c r="G424" s="136"/>
      <c r="H424" s="136"/>
      <c r="I424" s="129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</row>
    <row r="425" spans="1:26" ht="24.75">
      <c r="A425" s="129"/>
      <c r="B425" s="126"/>
      <c r="C425" s="127"/>
      <c r="D425" s="139"/>
      <c r="E425" s="128"/>
      <c r="F425" s="129"/>
      <c r="G425" s="138"/>
      <c r="H425" s="138"/>
      <c r="I425" s="129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</row>
    <row r="426" spans="1:26" ht="24.75">
      <c r="A426" s="129"/>
      <c r="B426" s="126"/>
      <c r="C426" s="127"/>
      <c r="D426" s="139"/>
      <c r="E426" s="128"/>
      <c r="F426" s="129"/>
      <c r="G426" s="136"/>
      <c r="H426" s="136"/>
      <c r="I426" s="129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</row>
    <row r="427" spans="1:26" ht="24.75">
      <c r="A427" s="129"/>
      <c r="B427" s="126"/>
      <c r="C427" s="127"/>
      <c r="D427" s="139"/>
      <c r="E427" s="128"/>
      <c r="F427" s="129"/>
      <c r="G427" s="138"/>
      <c r="H427" s="138"/>
      <c r="I427" s="129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</row>
    <row r="428" spans="1:26" ht="24.75">
      <c r="A428" s="129"/>
      <c r="B428" s="126"/>
      <c r="C428" s="127"/>
      <c r="D428" s="139"/>
      <c r="E428" s="128"/>
      <c r="F428" s="129"/>
      <c r="G428" s="136"/>
      <c r="H428" s="136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</row>
    <row r="429" spans="1:26" ht="24.75">
      <c r="A429" s="129"/>
      <c r="B429" s="126"/>
      <c r="C429" s="127"/>
      <c r="D429" s="139"/>
      <c r="E429" s="128"/>
      <c r="F429" s="129"/>
      <c r="G429" s="138"/>
      <c r="H429" s="138"/>
      <c r="I429" s="129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</row>
    <row r="430" spans="1:26" ht="24.75">
      <c r="A430" s="129"/>
      <c r="B430" s="126"/>
      <c r="C430" s="127"/>
      <c r="D430" s="139"/>
      <c r="E430" s="128"/>
      <c r="F430" s="129"/>
      <c r="G430" s="136"/>
      <c r="H430" s="136"/>
      <c r="I430" s="129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</row>
    <row r="431" spans="1:26" ht="24.75">
      <c r="A431" s="129"/>
      <c r="B431" s="126"/>
      <c r="C431" s="127"/>
      <c r="D431" s="139"/>
      <c r="E431" s="128"/>
      <c r="F431" s="129"/>
      <c r="G431" s="138"/>
      <c r="H431" s="138"/>
      <c r="I431" s="129"/>
      <c r="J431" s="129"/>
      <c r="K431" s="129"/>
      <c r="L431" s="129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</row>
    <row r="432" spans="1:26" ht="24.75">
      <c r="A432" s="129"/>
      <c r="B432" s="126"/>
      <c r="C432" s="127"/>
      <c r="D432" s="139"/>
      <c r="E432" s="128"/>
      <c r="F432" s="129"/>
      <c r="G432" s="136"/>
      <c r="H432" s="136"/>
      <c r="I432" s="129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</row>
    <row r="433" spans="1:26" ht="24.75">
      <c r="A433" s="129"/>
      <c r="B433" s="126"/>
      <c r="C433" s="127"/>
      <c r="D433" s="139"/>
      <c r="E433" s="128"/>
      <c r="F433" s="129"/>
      <c r="G433" s="138"/>
      <c r="H433" s="138"/>
      <c r="I433" s="129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</row>
    <row r="434" spans="1:26" ht="24.75">
      <c r="A434" s="129"/>
      <c r="B434" s="126"/>
      <c r="C434" s="127"/>
      <c r="D434" s="139"/>
      <c r="E434" s="128"/>
      <c r="F434" s="129"/>
      <c r="G434" s="136"/>
      <c r="H434" s="136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</row>
    <row r="435" spans="1:26" ht="24.75">
      <c r="A435" s="129"/>
      <c r="B435" s="126"/>
      <c r="C435" s="127"/>
      <c r="D435" s="139"/>
      <c r="E435" s="128"/>
      <c r="F435" s="129"/>
      <c r="G435" s="138"/>
      <c r="H435" s="138"/>
      <c r="I435" s="129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</row>
    <row r="436" spans="1:26" ht="24.75">
      <c r="A436" s="129"/>
      <c r="B436" s="126"/>
      <c r="C436" s="127"/>
      <c r="D436" s="139"/>
      <c r="E436" s="128"/>
      <c r="F436" s="129"/>
      <c r="G436" s="136"/>
      <c r="H436" s="136"/>
      <c r="I436" s="129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</row>
    <row r="437" spans="1:26" ht="24.75">
      <c r="A437" s="129"/>
      <c r="B437" s="126"/>
      <c r="C437" s="127"/>
      <c r="D437" s="139"/>
      <c r="E437" s="128"/>
      <c r="F437" s="129"/>
      <c r="G437" s="138"/>
      <c r="H437" s="138"/>
      <c r="I437" s="129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</row>
    <row r="438" spans="1:26" ht="24.75">
      <c r="A438" s="129"/>
      <c r="B438" s="126"/>
      <c r="C438" s="127"/>
      <c r="D438" s="139"/>
      <c r="E438" s="128"/>
      <c r="F438" s="129"/>
      <c r="G438" s="136"/>
      <c r="H438" s="136"/>
      <c r="I438" s="129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</row>
    <row r="439" spans="1:26" ht="24.75">
      <c r="A439" s="129"/>
      <c r="B439" s="126"/>
      <c r="C439" s="127"/>
      <c r="D439" s="139"/>
      <c r="E439" s="128"/>
      <c r="F439" s="129"/>
      <c r="G439" s="138"/>
      <c r="H439" s="138"/>
      <c r="I439" s="129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</row>
    <row r="440" spans="1:26" ht="24.75">
      <c r="A440" s="129"/>
      <c r="B440" s="126"/>
      <c r="C440" s="127"/>
      <c r="D440" s="139"/>
      <c r="E440" s="128"/>
      <c r="F440" s="129"/>
      <c r="G440" s="136"/>
      <c r="H440" s="136"/>
      <c r="I440" s="129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</row>
    <row r="441" spans="1:26" ht="24.75">
      <c r="A441" s="129"/>
      <c r="B441" s="126"/>
      <c r="C441" s="127"/>
      <c r="D441" s="139"/>
      <c r="E441" s="128"/>
      <c r="F441" s="129"/>
      <c r="G441" s="138"/>
      <c r="H441" s="138"/>
      <c r="I441" s="129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</row>
    <row r="442" spans="1:26" ht="24.75">
      <c r="A442" s="129"/>
      <c r="B442" s="126"/>
      <c r="C442" s="127"/>
      <c r="D442" s="139"/>
      <c r="E442" s="128"/>
      <c r="F442" s="129"/>
      <c r="G442" s="136"/>
      <c r="H442" s="136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</row>
    <row r="443" spans="1:26" ht="24.75">
      <c r="A443" s="129"/>
      <c r="B443" s="126"/>
      <c r="C443" s="127"/>
      <c r="D443" s="139"/>
      <c r="E443" s="128"/>
      <c r="F443" s="129"/>
      <c r="G443" s="138"/>
      <c r="H443" s="138"/>
      <c r="I443" s="129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</row>
    <row r="444" spans="1:26" ht="24.75">
      <c r="A444" s="129"/>
      <c r="B444" s="126"/>
      <c r="C444" s="127"/>
      <c r="D444" s="139"/>
      <c r="E444" s="128"/>
      <c r="F444" s="129"/>
      <c r="G444" s="136"/>
      <c r="H444" s="136"/>
      <c r="I444" s="129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</row>
    <row r="445" spans="1:26" ht="24.75">
      <c r="A445" s="129"/>
      <c r="B445" s="126"/>
      <c r="C445" s="127"/>
      <c r="D445" s="139"/>
      <c r="E445" s="128"/>
      <c r="F445" s="129"/>
      <c r="G445" s="138"/>
      <c r="H445" s="138"/>
      <c r="I445" s="129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</row>
    <row r="446" spans="1:26" ht="24.75">
      <c r="A446" s="129"/>
      <c r="B446" s="126"/>
      <c r="C446" s="127"/>
      <c r="D446" s="139"/>
      <c r="E446" s="128"/>
      <c r="F446" s="129"/>
      <c r="G446" s="136"/>
      <c r="H446" s="136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</row>
    <row r="447" spans="1:26" ht="24.75">
      <c r="A447" s="129"/>
      <c r="B447" s="126"/>
      <c r="C447" s="127"/>
      <c r="D447" s="139"/>
      <c r="E447" s="128"/>
      <c r="F447" s="129"/>
      <c r="G447" s="138"/>
      <c r="H447" s="138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</row>
    <row r="448" spans="1:26" ht="24.75">
      <c r="A448" s="129"/>
      <c r="B448" s="126"/>
      <c r="C448" s="127"/>
      <c r="D448" s="139"/>
      <c r="E448" s="128"/>
      <c r="F448" s="129"/>
      <c r="G448" s="136"/>
      <c r="H448" s="136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</row>
    <row r="449" spans="1:26" ht="24.75">
      <c r="A449" s="129"/>
      <c r="B449" s="126"/>
      <c r="C449" s="127"/>
      <c r="D449" s="139"/>
      <c r="E449" s="128"/>
      <c r="F449" s="129"/>
      <c r="G449" s="138"/>
      <c r="H449" s="138"/>
      <c r="I449" s="129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</row>
    <row r="450" spans="1:26" ht="24.75">
      <c r="A450" s="129"/>
      <c r="B450" s="126"/>
      <c r="C450" s="127"/>
      <c r="D450" s="139"/>
      <c r="E450" s="128"/>
      <c r="F450" s="129"/>
      <c r="G450" s="136"/>
      <c r="H450" s="136"/>
      <c r="I450" s="129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</row>
    <row r="451" spans="1:26" ht="24.75">
      <c r="A451" s="129"/>
      <c r="B451" s="126"/>
      <c r="C451" s="127"/>
      <c r="D451" s="139"/>
      <c r="E451" s="128"/>
      <c r="F451" s="129"/>
      <c r="G451" s="138"/>
      <c r="H451" s="138"/>
      <c r="I451" s="129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</row>
    <row r="452" spans="1:26" ht="24.75">
      <c r="A452" s="129"/>
      <c r="B452" s="126"/>
      <c r="C452" s="127"/>
      <c r="D452" s="139"/>
      <c r="E452" s="128"/>
      <c r="F452" s="129"/>
      <c r="G452" s="136"/>
      <c r="H452" s="136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</row>
    <row r="453" spans="1:26" ht="24.75">
      <c r="A453" s="129"/>
      <c r="B453" s="126"/>
      <c r="C453" s="127"/>
      <c r="D453" s="139"/>
      <c r="E453" s="128"/>
      <c r="F453" s="129"/>
      <c r="G453" s="138"/>
      <c r="H453" s="138"/>
      <c r="I453" s="129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</row>
    <row r="454" spans="1:26" ht="24.75">
      <c r="A454" s="129"/>
      <c r="B454" s="126"/>
      <c r="C454" s="127"/>
      <c r="D454" s="139"/>
      <c r="E454" s="128"/>
      <c r="F454" s="129"/>
      <c r="G454" s="136"/>
      <c r="H454" s="136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</row>
    <row r="455" spans="1:26" ht="24.75">
      <c r="A455" s="129"/>
      <c r="B455" s="126"/>
      <c r="C455" s="127"/>
      <c r="D455" s="139"/>
      <c r="E455" s="128"/>
      <c r="F455" s="129"/>
      <c r="G455" s="138"/>
      <c r="H455" s="138"/>
      <c r="I455" s="129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</row>
    <row r="456" spans="1:26" ht="24.75">
      <c r="A456" s="129"/>
      <c r="B456" s="126"/>
      <c r="C456" s="127"/>
      <c r="D456" s="139"/>
      <c r="E456" s="128"/>
      <c r="F456" s="129"/>
      <c r="G456" s="136"/>
      <c r="H456" s="136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</row>
    <row r="457" spans="1:26" ht="24.75">
      <c r="A457" s="129"/>
      <c r="B457" s="126"/>
      <c r="C457" s="127"/>
      <c r="D457" s="139"/>
      <c r="E457" s="128"/>
      <c r="F457" s="129"/>
      <c r="G457" s="138"/>
      <c r="H457" s="138"/>
      <c r="I457" s="129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</row>
    <row r="458" spans="1:26" ht="24.75">
      <c r="A458" s="129"/>
      <c r="B458" s="126"/>
      <c r="C458" s="127"/>
      <c r="D458" s="139"/>
      <c r="E458" s="128"/>
      <c r="F458" s="129"/>
      <c r="G458" s="136"/>
      <c r="H458" s="136"/>
      <c r="I458" s="129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</row>
    <row r="459" spans="1:26" ht="24.75">
      <c r="A459" s="129"/>
      <c r="B459" s="126"/>
      <c r="C459" s="127"/>
      <c r="D459" s="139"/>
      <c r="E459" s="128"/>
      <c r="F459" s="129"/>
      <c r="G459" s="138"/>
      <c r="H459" s="138"/>
      <c r="I459" s="129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</row>
    <row r="460" spans="1:26" ht="24.75">
      <c r="A460" s="129"/>
      <c r="B460" s="126"/>
      <c r="C460" s="127"/>
      <c r="D460" s="139"/>
      <c r="E460" s="128"/>
      <c r="F460" s="129"/>
      <c r="G460" s="136"/>
      <c r="H460" s="136"/>
      <c r="I460" s="129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</row>
    <row r="461" spans="1:26" ht="24.75">
      <c r="A461" s="129"/>
      <c r="B461" s="126"/>
      <c r="C461" s="127"/>
      <c r="D461" s="139"/>
      <c r="E461" s="128"/>
      <c r="F461" s="129"/>
      <c r="G461" s="138"/>
      <c r="H461" s="138"/>
      <c r="I461" s="129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</row>
    <row r="462" spans="1:26" ht="24.75">
      <c r="A462" s="129"/>
      <c r="B462" s="126"/>
      <c r="C462" s="127"/>
      <c r="D462" s="139"/>
      <c r="E462" s="128"/>
      <c r="F462" s="129"/>
      <c r="G462" s="136"/>
      <c r="H462" s="136"/>
      <c r="I462" s="129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</row>
    <row r="463" spans="1:26" ht="24.75">
      <c r="A463" s="129"/>
      <c r="B463" s="126"/>
      <c r="C463" s="127"/>
      <c r="D463" s="139"/>
      <c r="E463" s="128"/>
      <c r="F463" s="129"/>
      <c r="G463" s="138"/>
      <c r="H463" s="138"/>
      <c r="I463" s="129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</row>
    <row r="464" spans="1:26" ht="24.75">
      <c r="A464" s="129"/>
      <c r="B464" s="126"/>
      <c r="C464" s="127"/>
      <c r="D464" s="139"/>
      <c r="E464" s="128"/>
      <c r="F464" s="129"/>
      <c r="G464" s="136"/>
      <c r="H464" s="136"/>
      <c r="I464" s="129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</row>
    <row r="465" spans="1:26" ht="24.75">
      <c r="A465" s="129"/>
      <c r="B465" s="126"/>
      <c r="C465" s="127"/>
      <c r="D465" s="139"/>
      <c r="E465" s="128"/>
      <c r="F465" s="129"/>
      <c r="G465" s="138"/>
      <c r="H465" s="138"/>
      <c r="I465" s="129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</row>
    <row r="466" spans="1:26" ht="24.75">
      <c r="A466" s="129"/>
      <c r="B466" s="126"/>
      <c r="C466" s="127"/>
      <c r="D466" s="139"/>
      <c r="E466" s="128"/>
      <c r="F466" s="129"/>
      <c r="G466" s="136"/>
      <c r="H466" s="136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</row>
    <row r="467" spans="1:26" ht="24.75">
      <c r="A467" s="129"/>
      <c r="B467" s="126"/>
      <c r="C467" s="127"/>
      <c r="D467" s="139"/>
      <c r="E467" s="128"/>
      <c r="F467" s="129"/>
      <c r="G467" s="138"/>
      <c r="H467" s="138"/>
      <c r="I467" s="129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</row>
    <row r="468" spans="1:26" ht="24.75">
      <c r="A468" s="129"/>
      <c r="B468" s="126"/>
      <c r="C468" s="127"/>
      <c r="D468" s="139"/>
      <c r="E468" s="128"/>
      <c r="F468" s="129"/>
      <c r="G468" s="136"/>
      <c r="H468" s="136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</row>
    <row r="469" spans="1:26" ht="24.75">
      <c r="A469" s="129"/>
      <c r="B469" s="126"/>
      <c r="C469" s="127"/>
      <c r="D469" s="139"/>
      <c r="E469" s="128"/>
      <c r="F469" s="129"/>
      <c r="G469" s="138"/>
      <c r="H469" s="138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</row>
    <row r="470" spans="1:26" ht="24.75">
      <c r="A470" s="129"/>
      <c r="B470" s="126"/>
      <c r="C470" s="127"/>
      <c r="D470" s="139"/>
      <c r="E470" s="128"/>
      <c r="F470" s="129"/>
      <c r="G470" s="136"/>
      <c r="H470" s="136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</row>
    <row r="471" spans="1:26" ht="24.75">
      <c r="A471" s="129"/>
      <c r="B471" s="126"/>
      <c r="C471" s="127"/>
      <c r="D471" s="139"/>
      <c r="E471" s="128"/>
      <c r="F471" s="129"/>
      <c r="G471" s="138"/>
      <c r="H471" s="138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</row>
    <row r="472" spans="1:26" ht="24.75">
      <c r="A472" s="129"/>
      <c r="B472" s="126"/>
      <c r="C472" s="127"/>
      <c r="D472" s="139"/>
      <c r="E472" s="128"/>
      <c r="F472" s="129"/>
      <c r="G472" s="136"/>
      <c r="H472" s="136"/>
      <c r="I472" s="129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</row>
    <row r="473" spans="1:26" ht="24.75">
      <c r="A473" s="129"/>
      <c r="B473" s="126"/>
      <c r="C473" s="127"/>
      <c r="D473" s="139"/>
      <c r="E473" s="128"/>
      <c r="F473" s="129"/>
      <c r="G473" s="138"/>
      <c r="H473" s="138"/>
      <c r="I473" s="129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</row>
    <row r="474" spans="1:26" ht="24.75">
      <c r="A474" s="129"/>
      <c r="B474" s="126"/>
      <c r="C474" s="127"/>
      <c r="D474" s="139"/>
      <c r="E474" s="128"/>
      <c r="F474" s="129"/>
      <c r="G474" s="136"/>
      <c r="H474" s="136"/>
      <c r="I474" s="129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</row>
    <row r="475" spans="1:26" ht="24.75">
      <c r="A475" s="129"/>
      <c r="B475" s="126"/>
      <c r="C475" s="127"/>
      <c r="D475" s="139"/>
      <c r="E475" s="128"/>
      <c r="F475" s="129"/>
      <c r="G475" s="138"/>
      <c r="H475" s="138"/>
      <c r="I475" s="129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</row>
    <row r="476" spans="1:26" ht="24.75">
      <c r="A476" s="129"/>
      <c r="B476" s="126"/>
      <c r="C476" s="127"/>
      <c r="D476" s="139"/>
      <c r="E476" s="128"/>
      <c r="F476" s="129"/>
      <c r="G476" s="136"/>
      <c r="H476" s="136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</row>
    <row r="477" spans="1:26" ht="24.75">
      <c r="A477" s="129"/>
      <c r="B477" s="126"/>
      <c r="C477" s="127"/>
      <c r="D477" s="139"/>
      <c r="E477" s="128"/>
      <c r="F477" s="129"/>
      <c r="G477" s="138"/>
      <c r="H477" s="138"/>
      <c r="I477" s="129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</row>
    <row r="478" spans="1:26" ht="24.75">
      <c r="A478" s="129"/>
      <c r="B478" s="126"/>
      <c r="C478" s="127"/>
      <c r="D478" s="139"/>
      <c r="E478" s="128"/>
      <c r="F478" s="129"/>
      <c r="G478" s="136"/>
      <c r="H478" s="136"/>
      <c r="I478" s="129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</row>
    <row r="479" spans="1:26" ht="24.75">
      <c r="A479" s="129"/>
      <c r="B479" s="126"/>
      <c r="C479" s="127"/>
      <c r="D479" s="139"/>
      <c r="E479" s="128"/>
      <c r="F479" s="129"/>
      <c r="G479" s="138"/>
      <c r="H479" s="138"/>
      <c r="I479" s="129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</row>
    <row r="480" spans="1:26" ht="24.75">
      <c r="A480" s="129"/>
      <c r="B480" s="126"/>
      <c r="C480" s="127"/>
      <c r="D480" s="139"/>
      <c r="E480" s="128"/>
      <c r="F480" s="129"/>
      <c r="G480" s="136"/>
      <c r="H480" s="136"/>
      <c r="I480" s="129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</row>
    <row r="481" spans="1:26" ht="24.75">
      <c r="A481" s="129"/>
      <c r="B481" s="126"/>
      <c r="C481" s="127"/>
      <c r="D481" s="139"/>
      <c r="E481" s="128"/>
      <c r="F481" s="129"/>
      <c r="G481" s="138"/>
      <c r="H481" s="138"/>
      <c r="I481" s="129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</row>
    <row r="482" spans="1:26" ht="24.75">
      <c r="A482" s="129"/>
      <c r="B482" s="126"/>
      <c r="C482" s="127"/>
      <c r="D482" s="139"/>
      <c r="E482" s="128"/>
      <c r="F482" s="129"/>
      <c r="G482" s="136"/>
      <c r="H482" s="136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</row>
    <row r="483" spans="1:26" ht="24.75">
      <c r="A483" s="129"/>
      <c r="B483" s="126"/>
      <c r="C483" s="127"/>
      <c r="D483" s="139"/>
      <c r="E483" s="128"/>
      <c r="F483" s="129"/>
      <c r="G483" s="138"/>
      <c r="H483" s="138"/>
      <c r="I483" s="129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</row>
    <row r="484" spans="1:26" ht="24.75">
      <c r="A484" s="129"/>
      <c r="B484" s="126"/>
      <c r="C484" s="127"/>
      <c r="D484" s="139"/>
      <c r="E484" s="128"/>
      <c r="F484" s="129"/>
      <c r="G484" s="136"/>
      <c r="H484" s="136"/>
      <c r="I484" s="129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</row>
    <row r="485" spans="1:26" ht="24.75">
      <c r="A485" s="129"/>
      <c r="B485" s="126"/>
      <c r="C485" s="127"/>
      <c r="D485" s="139"/>
      <c r="E485" s="128"/>
      <c r="F485" s="129"/>
      <c r="G485" s="138"/>
      <c r="H485" s="138"/>
      <c r="I485" s="129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</row>
    <row r="486" spans="1:26" ht="24.75">
      <c r="A486" s="129"/>
      <c r="B486" s="126"/>
      <c r="C486" s="127"/>
      <c r="D486" s="139"/>
      <c r="E486" s="128"/>
      <c r="F486" s="129"/>
      <c r="G486" s="136"/>
      <c r="H486" s="136"/>
      <c r="I486" s="129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</row>
    <row r="487" spans="1:26" ht="24.75">
      <c r="A487" s="129"/>
      <c r="B487" s="126"/>
      <c r="C487" s="127"/>
      <c r="D487" s="139"/>
      <c r="E487" s="128"/>
      <c r="F487" s="129"/>
      <c r="G487" s="138"/>
      <c r="H487" s="138"/>
      <c r="I487" s="129"/>
      <c r="J487" s="129"/>
      <c r="K487" s="129"/>
      <c r="L487" s="129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</row>
    <row r="488" spans="1:26" ht="24.75">
      <c r="A488" s="129"/>
      <c r="B488" s="126"/>
      <c r="C488" s="127"/>
      <c r="D488" s="139"/>
      <c r="E488" s="128"/>
      <c r="F488" s="129"/>
      <c r="G488" s="136"/>
      <c r="H488" s="136"/>
      <c r="I488" s="129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</row>
    <row r="489" spans="1:26" ht="24.75">
      <c r="A489" s="129"/>
      <c r="B489" s="126"/>
      <c r="C489" s="127"/>
      <c r="D489" s="139"/>
      <c r="E489" s="128"/>
      <c r="F489" s="129"/>
      <c r="G489" s="138"/>
      <c r="H489" s="138"/>
      <c r="I489" s="129"/>
      <c r="J489" s="129"/>
      <c r="K489" s="129"/>
      <c r="L489" s="129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</row>
    <row r="490" spans="1:26" ht="24.75">
      <c r="A490" s="129"/>
      <c r="B490" s="126"/>
      <c r="C490" s="127"/>
      <c r="D490" s="139"/>
      <c r="E490" s="128"/>
      <c r="F490" s="129"/>
      <c r="G490" s="136"/>
      <c r="H490" s="136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</row>
    <row r="491" spans="1:26" ht="24.75">
      <c r="A491" s="129"/>
      <c r="B491" s="126"/>
      <c r="C491" s="127"/>
      <c r="D491" s="139"/>
      <c r="E491" s="128"/>
      <c r="F491" s="129"/>
      <c r="G491" s="138"/>
      <c r="H491" s="138"/>
      <c r="I491" s="129"/>
      <c r="J491" s="129"/>
      <c r="K491" s="129"/>
      <c r="L491" s="129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</row>
    <row r="492" spans="1:26" ht="24.75">
      <c r="A492" s="129"/>
      <c r="B492" s="126"/>
      <c r="C492" s="127"/>
      <c r="D492" s="139"/>
      <c r="E492" s="128"/>
      <c r="F492" s="129"/>
      <c r="G492" s="136"/>
      <c r="H492" s="136"/>
      <c r="I492" s="129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</row>
    <row r="493" spans="1:26" ht="24.75">
      <c r="A493" s="129"/>
      <c r="B493" s="126"/>
      <c r="C493" s="127"/>
      <c r="D493" s="139"/>
      <c r="E493" s="128"/>
      <c r="F493" s="129"/>
      <c r="G493" s="138"/>
      <c r="H493" s="138"/>
      <c r="I493" s="129"/>
      <c r="J493" s="129"/>
      <c r="K493" s="129"/>
      <c r="L493" s="129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</row>
    <row r="494" spans="1:26" ht="24.75">
      <c r="A494" s="129"/>
      <c r="B494" s="126"/>
      <c r="C494" s="127"/>
      <c r="D494" s="139"/>
      <c r="E494" s="128"/>
      <c r="F494" s="129"/>
      <c r="G494" s="136"/>
      <c r="H494" s="136"/>
      <c r="I494" s="129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</row>
    <row r="495" spans="1:26" ht="24.75">
      <c r="A495" s="129"/>
      <c r="B495" s="126"/>
      <c r="C495" s="127"/>
      <c r="D495" s="139"/>
      <c r="E495" s="128"/>
      <c r="F495" s="129"/>
      <c r="G495" s="138"/>
      <c r="H495" s="138"/>
      <c r="I495" s="129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</row>
    <row r="496" spans="1:26" ht="24.75">
      <c r="A496" s="129"/>
      <c r="B496" s="126"/>
      <c r="C496" s="127"/>
      <c r="D496" s="139"/>
      <c r="E496" s="128"/>
      <c r="F496" s="129"/>
      <c r="G496" s="136"/>
      <c r="H496" s="136"/>
      <c r="I496" s="129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</row>
    <row r="497" spans="1:26" ht="24.75">
      <c r="A497" s="129"/>
      <c r="B497" s="126"/>
      <c r="C497" s="127"/>
      <c r="D497" s="139"/>
      <c r="E497" s="128"/>
      <c r="F497" s="129"/>
      <c r="G497" s="138"/>
      <c r="H497" s="138"/>
      <c r="I497" s="129"/>
      <c r="J497" s="129"/>
      <c r="K497" s="129"/>
      <c r="L497" s="129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</row>
    <row r="498" spans="1:26" ht="24.75">
      <c r="A498" s="129"/>
      <c r="B498" s="126"/>
      <c r="C498" s="127"/>
      <c r="D498" s="139"/>
      <c r="E498" s="128"/>
      <c r="F498" s="129"/>
      <c r="G498" s="136"/>
      <c r="H498" s="136"/>
      <c r="I498" s="129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</row>
    <row r="499" spans="1:26" ht="24.75">
      <c r="A499" s="129"/>
      <c r="B499" s="126"/>
      <c r="C499" s="127"/>
      <c r="D499" s="139"/>
      <c r="E499" s="128"/>
      <c r="F499" s="129"/>
      <c r="G499" s="138"/>
      <c r="H499" s="138"/>
      <c r="I499" s="129"/>
      <c r="J499" s="129"/>
      <c r="K499" s="129"/>
      <c r="L499" s="129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</row>
    <row r="500" spans="1:26" ht="24.75">
      <c r="A500" s="129"/>
      <c r="B500" s="126"/>
      <c r="C500" s="127"/>
      <c r="D500" s="139"/>
      <c r="E500" s="128"/>
      <c r="F500" s="129"/>
      <c r="G500" s="136"/>
      <c r="H500" s="136"/>
      <c r="I500" s="129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</row>
    <row r="501" spans="1:26" ht="24.75">
      <c r="A501" s="129"/>
      <c r="B501" s="126"/>
      <c r="C501" s="127"/>
      <c r="D501" s="139"/>
      <c r="E501" s="128"/>
      <c r="F501" s="129"/>
      <c r="G501" s="138"/>
      <c r="H501" s="138"/>
      <c r="I501" s="129"/>
      <c r="J501" s="129"/>
      <c r="K501" s="129"/>
      <c r="L501" s="129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</row>
    <row r="502" spans="1:26" ht="24.75">
      <c r="A502" s="129"/>
      <c r="B502" s="126"/>
      <c r="C502" s="127"/>
      <c r="D502" s="139"/>
      <c r="E502" s="128"/>
      <c r="F502" s="129"/>
      <c r="G502" s="136"/>
      <c r="H502" s="136"/>
      <c r="I502" s="129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</row>
    <row r="503" spans="1:26" ht="24.75">
      <c r="A503" s="129"/>
      <c r="B503" s="126"/>
      <c r="C503" s="127"/>
      <c r="D503" s="139"/>
      <c r="E503" s="128"/>
      <c r="F503" s="129"/>
      <c r="G503" s="138"/>
      <c r="H503" s="138"/>
      <c r="I503" s="129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</row>
    <row r="504" spans="1:26" ht="24.75">
      <c r="A504" s="129"/>
      <c r="B504" s="126"/>
      <c r="C504" s="127"/>
      <c r="D504" s="139"/>
      <c r="E504" s="128"/>
      <c r="F504" s="129"/>
      <c r="G504" s="136"/>
      <c r="H504" s="136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</row>
    <row r="505" spans="1:26" ht="24.75">
      <c r="A505" s="129"/>
      <c r="B505" s="126"/>
      <c r="C505" s="127"/>
      <c r="D505" s="139"/>
      <c r="E505" s="128"/>
      <c r="F505" s="129"/>
      <c r="G505" s="138"/>
      <c r="H505" s="138"/>
      <c r="I505" s="129"/>
      <c r="J505" s="129"/>
      <c r="K505" s="129"/>
      <c r="L505" s="129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</row>
    <row r="506" spans="1:26" ht="24.75">
      <c r="A506" s="129"/>
      <c r="B506" s="126"/>
      <c r="C506" s="127"/>
      <c r="D506" s="139"/>
      <c r="E506" s="128"/>
      <c r="F506" s="129"/>
      <c r="G506" s="136"/>
      <c r="H506" s="136"/>
      <c r="I506" s="129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</row>
    <row r="507" spans="1:26" ht="24.75">
      <c r="A507" s="129"/>
      <c r="B507" s="126"/>
      <c r="C507" s="127"/>
      <c r="D507" s="139"/>
      <c r="E507" s="128"/>
      <c r="F507" s="129"/>
      <c r="G507" s="138"/>
      <c r="H507" s="138"/>
      <c r="I507" s="129"/>
      <c r="J507" s="129"/>
      <c r="K507" s="129"/>
      <c r="L507" s="129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</row>
    <row r="508" spans="1:26" ht="24.75">
      <c r="A508" s="129"/>
      <c r="B508" s="126"/>
      <c r="C508" s="127"/>
      <c r="D508" s="139"/>
      <c r="E508" s="128"/>
      <c r="F508" s="129"/>
      <c r="G508" s="136"/>
      <c r="H508" s="136"/>
      <c r="I508" s="129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</row>
    <row r="509" spans="1:26" ht="24.75">
      <c r="A509" s="129"/>
      <c r="B509" s="126"/>
      <c r="C509" s="127"/>
      <c r="D509" s="139"/>
      <c r="E509" s="128"/>
      <c r="F509" s="129"/>
      <c r="G509" s="138"/>
      <c r="H509" s="138"/>
      <c r="I509" s="129"/>
      <c r="J509" s="129"/>
      <c r="K509" s="129"/>
      <c r="L509" s="129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</row>
    <row r="510" spans="1:26" ht="24.75">
      <c r="A510" s="129"/>
      <c r="B510" s="126"/>
      <c r="C510" s="127"/>
      <c r="D510" s="139"/>
      <c r="E510" s="128"/>
      <c r="F510" s="129"/>
      <c r="G510" s="136"/>
      <c r="H510" s="136"/>
      <c r="I510" s="129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</row>
    <row r="511" spans="1:26" ht="24.75">
      <c r="A511" s="129"/>
      <c r="B511" s="126"/>
      <c r="C511" s="127"/>
      <c r="D511" s="139"/>
      <c r="E511" s="128"/>
      <c r="F511" s="129"/>
      <c r="G511" s="138"/>
      <c r="H511" s="138"/>
      <c r="I511" s="129"/>
      <c r="J511" s="129"/>
      <c r="K511" s="129"/>
      <c r="L511" s="129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</row>
    <row r="512" spans="1:26" ht="24.75">
      <c r="A512" s="129"/>
      <c r="B512" s="126"/>
      <c r="C512" s="127"/>
      <c r="D512" s="139"/>
      <c r="E512" s="128"/>
      <c r="F512" s="129"/>
      <c r="G512" s="136"/>
      <c r="H512" s="136"/>
      <c r="I512" s="129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</row>
    <row r="513" spans="1:26" ht="24.75">
      <c r="A513" s="129"/>
      <c r="B513" s="126"/>
      <c r="C513" s="127"/>
      <c r="D513" s="139"/>
      <c r="E513" s="128"/>
      <c r="F513" s="129"/>
      <c r="G513" s="138"/>
      <c r="H513" s="138"/>
      <c r="I513" s="129"/>
      <c r="J513" s="129"/>
      <c r="K513" s="129"/>
      <c r="L513" s="129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</row>
    <row r="514" spans="1:26" ht="24.75">
      <c r="A514" s="129"/>
      <c r="B514" s="126"/>
      <c r="C514" s="127"/>
      <c r="D514" s="139"/>
      <c r="E514" s="128"/>
      <c r="F514" s="129"/>
      <c r="G514" s="136"/>
      <c r="H514" s="136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</row>
    <row r="515" spans="1:26" ht="24.75">
      <c r="A515" s="129"/>
      <c r="B515" s="126"/>
      <c r="C515" s="127"/>
      <c r="D515" s="139"/>
      <c r="E515" s="128"/>
      <c r="F515" s="129"/>
      <c r="G515" s="138"/>
      <c r="H515" s="138"/>
      <c r="I515" s="129"/>
      <c r="J515" s="129"/>
      <c r="K515" s="129"/>
      <c r="L515" s="129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</row>
    <row r="516" spans="1:26" ht="24.75">
      <c r="A516" s="129"/>
      <c r="B516" s="126"/>
      <c r="C516" s="127"/>
      <c r="D516" s="139"/>
      <c r="E516" s="128"/>
      <c r="F516" s="129"/>
      <c r="G516" s="136"/>
      <c r="H516" s="136"/>
      <c r="I516" s="129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</row>
    <row r="517" spans="1:26" ht="24.75">
      <c r="A517" s="129"/>
      <c r="B517" s="126"/>
      <c r="C517" s="127"/>
      <c r="D517" s="139"/>
      <c r="E517" s="128"/>
      <c r="F517" s="129"/>
      <c r="G517" s="138"/>
      <c r="H517" s="138"/>
      <c r="I517" s="129"/>
      <c r="J517" s="129"/>
      <c r="K517" s="129"/>
      <c r="L517" s="129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</row>
    <row r="518" spans="1:26" ht="24.75">
      <c r="A518" s="129"/>
      <c r="B518" s="126"/>
      <c r="C518" s="127"/>
      <c r="D518" s="139"/>
      <c r="E518" s="128"/>
      <c r="F518" s="129"/>
      <c r="G518" s="136"/>
      <c r="H518" s="136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</row>
    <row r="519" spans="1:26" ht="24.75">
      <c r="A519" s="129"/>
      <c r="B519" s="126"/>
      <c r="C519" s="127"/>
      <c r="D519" s="139"/>
      <c r="E519" s="128"/>
      <c r="F519" s="129"/>
      <c r="G519" s="138"/>
      <c r="H519" s="138"/>
      <c r="I519" s="129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</row>
    <row r="520" spans="1:26" ht="24.75">
      <c r="A520" s="129"/>
      <c r="B520" s="126"/>
      <c r="C520" s="127"/>
      <c r="D520" s="139"/>
      <c r="E520" s="128"/>
      <c r="F520" s="129"/>
      <c r="G520" s="136"/>
      <c r="H520" s="136"/>
      <c r="I520" s="129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</row>
    <row r="521" spans="1:26" ht="24.75">
      <c r="A521" s="129"/>
      <c r="B521" s="126"/>
      <c r="C521" s="127"/>
      <c r="D521" s="139"/>
      <c r="E521" s="128"/>
      <c r="F521" s="129"/>
      <c r="G521" s="138"/>
      <c r="H521" s="138"/>
      <c r="I521" s="129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</row>
    <row r="522" spans="1:26" ht="24.75">
      <c r="A522" s="129"/>
      <c r="B522" s="126"/>
      <c r="C522" s="127"/>
      <c r="D522" s="139"/>
      <c r="E522" s="128"/>
      <c r="F522" s="129"/>
      <c r="G522" s="136"/>
      <c r="H522" s="136"/>
      <c r="I522" s="129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</row>
    <row r="523" spans="1:26" ht="24.75">
      <c r="A523" s="129"/>
      <c r="B523" s="126"/>
      <c r="C523" s="127"/>
      <c r="D523" s="139"/>
      <c r="E523" s="128"/>
      <c r="F523" s="129"/>
      <c r="G523" s="138"/>
      <c r="H523" s="138"/>
      <c r="I523" s="129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</row>
    <row r="524" spans="1:26" ht="24.75">
      <c r="A524" s="129"/>
      <c r="B524" s="126"/>
      <c r="C524" s="127"/>
      <c r="D524" s="139"/>
      <c r="E524" s="128"/>
      <c r="F524" s="129"/>
      <c r="G524" s="136"/>
      <c r="H524" s="136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</row>
    <row r="525" spans="1:26" ht="24.75">
      <c r="A525" s="129"/>
      <c r="B525" s="126"/>
      <c r="C525" s="127"/>
      <c r="D525" s="139"/>
      <c r="E525" s="128"/>
      <c r="F525" s="129"/>
      <c r="G525" s="138"/>
      <c r="H525" s="138"/>
      <c r="I525" s="129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</row>
    <row r="526" spans="1:26" ht="24.75">
      <c r="A526" s="129"/>
      <c r="B526" s="126"/>
      <c r="C526" s="127"/>
      <c r="D526" s="139"/>
      <c r="E526" s="128"/>
      <c r="F526" s="129"/>
      <c r="G526" s="136"/>
      <c r="H526" s="136"/>
      <c r="I526" s="129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</row>
    <row r="527" spans="1:26" ht="24.75">
      <c r="A527" s="129"/>
      <c r="B527" s="126"/>
      <c r="C527" s="127"/>
      <c r="D527" s="139"/>
      <c r="E527" s="128"/>
      <c r="F527" s="129"/>
      <c r="G527" s="138"/>
      <c r="H527" s="138"/>
      <c r="I527" s="129"/>
      <c r="J527" s="129"/>
      <c r="K527" s="129"/>
      <c r="L527" s="129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</row>
    <row r="528" spans="1:26" ht="24.75">
      <c r="A528" s="129"/>
      <c r="B528" s="126"/>
      <c r="C528" s="127"/>
      <c r="D528" s="139"/>
      <c r="E528" s="128"/>
      <c r="F528" s="129"/>
      <c r="G528" s="136"/>
      <c r="H528" s="136"/>
      <c r="I528" s="129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</row>
    <row r="529" spans="1:26" ht="24.75">
      <c r="A529" s="129"/>
      <c r="B529" s="126"/>
      <c r="C529" s="127"/>
      <c r="D529" s="139"/>
      <c r="E529" s="128"/>
      <c r="F529" s="129"/>
      <c r="G529" s="138"/>
      <c r="H529" s="138"/>
      <c r="I529" s="129"/>
      <c r="J529" s="129"/>
      <c r="K529" s="129"/>
      <c r="L529" s="129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</row>
    <row r="530" spans="1:26" ht="24.75">
      <c r="A530" s="129"/>
      <c r="B530" s="126"/>
      <c r="C530" s="127"/>
      <c r="D530" s="139"/>
      <c r="E530" s="128"/>
      <c r="F530" s="129"/>
      <c r="G530" s="136"/>
      <c r="H530" s="136"/>
      <c r="I530" s="129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</row>
    <row r="531" spans="1:26" ht="24.75">
      <c r="A531" s="129"/>
      <c r="B531" s="126"/>
      <c r="C531" s="127"/>
      <c r="D531" s="139"/>
      <c r="E531" s="128"/>
      <c r="F531" s="129"/>
      <c r="G531" s="138"/>
      <c r="H531" s="138"/>
      <c r="I531" s="129"/>
      <c r="J531" s="129"/>
      <c r="K531" s="129"/>
      <c r="L531" s="129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</row>
    <row r="532" spans="1:26" ht="24.75">
      <c r="A532" s="129"/>
      <c r="B532" s="126"/>
      <c r="C532" s="127"/>
      <c r="D532" s="139"/>
      <c r="E532" s="128"/>
      <c r="F532" s="129"/>
      <c r="G532" s="136"/>
      <c r="H532" s="136"/>
      <c r="I532" s="129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</row>
    <row r="533" spans="1:26" ht="24.75">
      <c r="A533" s="129"/>
      <c r="B533" s="126"/>
      <c r="C533" s="127"/>
      <c r="D533" s="139"/>
      <c r="E533" s="128"/>
      <c r="F533" s="129"/>
      <c r="G533" s="138"/>
      <c r="H533" s="138"/>
      <c r="I533" s="129"/>
      <c r="J533" s="129"/>
      <c r="K533" s="129"/>
      <c r="L533" s="129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</row>
    <row r="534" spans="1:26" ht="24.75">
      <c r="A534" s="129"/>
      <c r="B534" s="126"/>
      <c r="C534" s="127"/>
      <c r="D534" s="139"/>
      <c r="E534" s="128"/>
      <c r="F534" s="129"/>
      <c r="G534" s="136"/>
      <c r="H534" s="136"/>
      <c r="I534" s="129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</row>
    <row r="535" spans="1:26" ht="24.75">
      <c r="A535" s="129"/>
      <c r="B535" s="126"/>
      <c r="C535" s="127"/>
      <c r="D535" s="139"/>
      <c r="E535" s="128"/>
      <c r="F535" s="129"/>
      <c r="G535" s="138"/>
      <c r="H535" s="138"/>
      <c r="I535" s="129"/>
      <c r="J535" s="129"/>
      <c r="K535" s="129"/>
      <c r="L535" s="129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</row>
    <row r="536" spans="1:26" ht="24.75">
      <c r="A536" s="129"/>
      <c r="B536" s="126"/>
      <c r="C536" s="127"/>
      <c r="D536" s="139"/>
      <c r="E536" s="128"/>
      <c r="F536" s="129"/>
      <c r="G536" s="136"/>
      <c r="H536" s="136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</row>
    <row r="537" spans="1:26" ht="24.75">
      <c r="A537" s="129"/>
      <c r="B537" s="126"/>
      <c r="C537" s="127"/>
      <c r="D537" s="139"/>
      <c r="E537" s="128"/>
      <c r="F537" s="129"/>
      <c r="G537" s="138"/>
      <c r="H537" s="138"/>
      <c r="I537" s="129"/>
      <c r="J537" s="129"/>
      <c r="K537" s="129"/>
      <c r="L537" s="129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</row>
    <row r="538" spans="1:26" ht="24.75">
      <c r="A538" s="129"/>
      <c r="B538" s="126"/>
      <c r="C538" s="127"/>
      <c r="D538" s="139"/>
      <c r="E538" s="128"/>
      <c r="F538" s="129"/>
      <c r="G538" s="136"/>
      <c r="H538" s="136"/>
      <c r="I538" s="129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</row>
    <row r="539" spans="1:26" ht="24.75">
      <c r="A539" s="129"/>
      <c r="B539" s="126"/>
      <c r="C539" s="127"/>
      <c r="D539" s="139"/>
      <c r="E539" s="128"/>
      <c r="F539" s="129"/>
      <c r="G539" s="138"/>
      <c r="H539" s="138"/>
      <c r="I539" s="129"/>
      <c r="J539" s="129"/>
      <c r="K539" s="129"/>
      <c r="L539" s="129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</row>
    <row r="540" spans="1:26" ht="24.75">
      <c r="A540" s="129"/>
      <c r="B540" s="126"/>
      <c r="C540" s="127"/>
      <c r="D540" s="139"/>
      <c r="E540" s="128"/>
      <c r="F540" s="129"/>
      <c r="G540" s="136"/>
      <c r="H540" s="136"/>
      <c r="I540" s="129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</row>
    <row r="541" spans="1:26" ht="24.75">
      <c r="A541" s="129"/>
      <c r="B541" s="126"/>
      <c r="C541" s="127"/>
      <c r="D541" s="139"/>
      <c r="E541" s="128"/>
      <c r="F541" s="129"/>
      <c r="G541" s="138"/>
      <c r="H541" s="138"/>
      <c r="I541" s="129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</row>
    <row r="542" spans="1:26" ht="24.75">
      <c r="A542" s="129"/>
      <c r="B542" s="126"/>
      <c r="C542" s="127"/>
      <c r="D542" s="139"/>
      <c r="E542" s="128"/>
      <c r="F542" s="129"/>
      <c r="G542" s="136"/>
      <c r="H542" s="136"/>
      <c r="I542" s="129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</row>
    <row r="543" spans="1:26" ht="24.75">
      <c r="A543" s="129"/>
      <c r="B543" s="126"/>
      <c r="C543" s="127"/>
      <c r="D543" s="139"/>
      <c r="E543" s="128"/>
      <c r="F543" s="129"/>
      <c r="G543" s="138"/>
      <c r="H543" s="138"/>
      <c r="I543" s="129"/>
      <c r="J543" s="129"/>
      <c r="K543" s="129"/>
      <c r="L543" s="129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</row>
    <row r="544" spans="1:26" ht="24.75">
      <c r="A544" s="129"/>
      <c r="B544" s="126"/>
      <c r="C544" s="127"/>
      <c r="D544" s="139"/>
      <c r="E544" s="128"/>
      <c r="F544" s="129"/>
      <c r="G544" s="136"/>
      <c r="H544" s="136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</row>
    <row r="545" spans="1:26" ht="24.75">
      <c r="A545" s="129"/>
      <c r="B545" s="126"/>
      <c r="C545" s="127"/>
      <c r="D545" s="139"/>
      <c r="E545" s="128"/>
      <c r="F545" s="129"/>
      <c r="G545" s="138"/>
      <c r="H545" s="138"/>
      <c r="I545" s="129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</row>
    <row r="546" spans="1:26" ht="24.75">
      <c r="A546" s="129"/>
      <c r="B546" s="126"/>
      <c r="C546" s="127"/>
      <c r="D546" s="139"/>
      <c r="E546" s="128"/>
      <c r="F546" s="129"/>
      <c r="G546" s="136"/>
      <c r="H546" s="136"/>
      <c r="I546" s="129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</row>
    <row r="547" spans="1:26" ht="24.75">
      <c r="A547" s="129"/>
      <c r="B547" s="126"/>
      <c r="C547" s="127"/>
      <c r="D547" s="139"/>
      <c r="E547" s="128"/>
      <c r="F547" s="129"/>
      <c r="G547" s="138"/>
      <c r="H547" s="138"/>
      <c r="I547" s="129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</row>
    <row r="548" spans="1:26" ht="24.75">
      <c r="A548" s="129"/>
      <c r="B548" s="126"/>
      <c r="C548" s="127"/>
      <c r="D548" s="139"/>
      <c r="E548" s="128"/>
      <c r="F548" s="129"/>
      <c r="G548" s="136"/>
      <c r="H548" s="136"/>
      <c r="I548" s="129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</row>
    <row r="549" spans="1:26" ht="24.75">
      <c r="A549" s="129"/>
      <c r="B549" s="126"/>
      <c r="C549" s="127"/>
      <c r="D549" s="139"/>
      <c r="E549" s="128"/>
      <c r="F549" s="129"/>
      <c r="G549" s="138"/>
      <c r="H549" s="138"/>
      <c r="I549" s="129"/>
      <c r="J549" s="129"/>
      <c r="K549" s="129"/>
      <c r="L549" s="129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</row>
    <row r="550" spans="1:26" ht="24.75">
      <c r="A550" s="129"/>
      <c r="B550" s="126"/>
      <c r="C550" s="127"/>
      <c r="D550" s="139"/>
      <c r="E550" s="128"/>
      <c r="F550" s="129"/>
      <c r="G550" s="136"/>
      <c r="H550" s="136"/>
      <c r="I550" s="129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</row>
    <row r="551" spans="1:26" ht="24.75">
      <c r="A551" s="129"/>
      <c r="B551" s="126"/>
      <c r="C551" s="127"/>
      <c r="D551" s="139"/>
      <c r="E551" s="128"/>
      <c r="F551" s="129"/>
      <c r="G551" s="138"/>
      <c r="H551" s="138"/>
      <c r="I551" s="129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</row>
    <row r="552" spans="1:26" ht="24.75">
      <c r="A552" s="129"/>
      <c r="B552" s="126"/>
      <c r="C552" s="127"/>
      <c r="D552" s="139"/>
      <c r="E552" s="128"/>
      <c r="F552" s="129"/>
      <c r="G552" s="136"/>
      <c r="H552" s="136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</row>
    <row r="553" spans="1:26" ht="24.75">
      <c r="A553" s="129"/>
      <c r="B553" s="126"/>
      <c r="C553" s="127"/>
      <c r="D553" s="139"/>
      <c r="E553" s="128"/>
      <c r="F553" s="129"/>
      <c r="G553" s="138"/>
      <c r="H553" s="138"/>
      <c r="I553" s="129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</row>
    <row r="554" spans="1:26" ht="24.75">
      <c r="A554" s="129"/>
      <c r="B554" s="126"/>
      <c r="C554" s="127"/>
      <c r="D554" s="139"/>
      <c r="E554" s="128"/>
      <c r="F554" s="129"/>
      <c r="G554" s="136"/>
      <c r="H554" s="136"/>
      <c r="I554" s="129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</row>
    <row r="555" spans="1:26" ht="24.75">
      <c r="A555" s="129"/>
      <c r="B555" s="126"/>
      <c r="C555" s="127"/>
      <c r="D555" s="139"/>
      <c r="E555" s="128"/>
      <c r="F555" s="129"/>
      <c r="G555" s="138"/>
      <c r="H555" s="138"/>
      <c r="I555" s="129"/>
      <c r="J555" s="129"/>
      <c r="K555" s="129"/>
      <c r="L555" s="129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</row>
    <row r="556" spans="1:26" ht="24.75">
      <c r="A556" s="129"/>
      <c r="B556" s="126"/>
      <c r="C556" s="127"/>
      <c r="D556" s="139"/>
      <c r="E556" s="128"/>
      <c r="F556" s="129"/>
      <c r="G556" s="136"/>
      <c r="H556" s="136"/>
      <c r="I556" s="129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</row>
    <row r="557" spans="1:26" ht="24.75">
      <c r="A557" s="129"/>
      <c r="B557" s="126"/>
      <c r="C557" s="127"/>
      <c r="D557" s="139"/>
      <c r="E557" s="128"/>
      <c r="F557" s="129"/>
      <c r="G557" s="138"/>
      <c r="H557" s="138"/>
      <c r="I557" s="129"/>
      <c r="J557" s="129"/>
      <c r="K557" s="129"/>
      <c r="L557" s="129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</row>
    <row r="558" spans="1:26" ht="24.75">
      <c r="A558" s="129"/>
      <c r="B558" s="126"/>
      <c r="C558" s="127"/>
      <c r="D558" s="139"/>
      <c r="E558" s="128"/>
      <c r="F558" s="129"/>
      <c r="G558" s="136"/>
      <c r="H558" s="136"/>
      <c r="I558" s="129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</row>
    <row r="559" spans="1:26" ht="24.75">
      <c r="A559" s="129"/>
      <c r="B559" s="126"/>
      <c r="C559" s="127"/>
      <c r="D559" s="139"/>
      <c r="E559" s="128"/>
      <c r="F559" s="129"/>
      <c r="G559" s="138"/>
      <c r="H559" s="138"/>
      <c r="I559" s="129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</row>
    <row r="560" spans="1:26" ht="24.75">
      <c r="A560" s="129"/>
      <c r="B560" s="126"/>
      <c r="C560" s="127"/>
      <c r="D560" s="139"/>
      <c r="E560" s="128"/>
      <c r="F560" s="129"/>
      <c r="G560" s="136"/>
      <c r="H560" s="136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</row>
    <row r="561" spans="1:26" ht="24.75">
      <c r="A561" s="129"/>
      <c r="B561" s="126"/>
      <c r="C561" s="127"/>
      <c r="D561" s="139"/>
      <c r="E561" s="128"/>
      <c r="F561" s="129"/>
      <c r="G561" s="138"/>
      <c r="H561" s="138"/>
      <c r="I561" s="129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</row>
    <row r="562" spans="1:26" ht="24.75">
      <c r="A562" s="129"/>
      <c r="B562" s="126"/>
      <c r="C562" s="127"/>
      <c r="D562" s="139"/>
      <c r="E562" s="128"/>
      <c r="F562" s="129"/>
      <c r="G562" s="136"/>
      <c r="H562" s="136"/>
      <c r="I562" s="129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</row>
    <row r="563" spans="1:26" ht="24.75">
      <c r="A563" s="129"/>
      <c r="B563" s="126"/>
      <c r="C563" s="127"/>
      <c r="D563" s="139"/>
      <c r="E563" s="128"/>
      <c r="F563" s="129"/>
      <c r="G563" s="138"/>
      <c r="H563" s="138"/>
      <c r="I563" s="129"/>
      <c r="J563" s="129"/>
      <c r="K563" s="129"/>
      <c r="L563" s="129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</row>
    <row r="564" spans="1:26" ht="24.75">
      <c r="A564" s="129"/>
      <c r="B564" s="126"/>
      <c r="C564" s="127"/>
      <c r="D564" s="139"/>
      <c r="E564" s="128"/>
      <c r="F564" s="129"/>
      <c r="G564" s="136"/>
      <c r="H564" s="136"/>
      <c r="I564" s="129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</row>
    <row r="565" spans="1:26" ht="24.75">
      <c r="A565" s="129"/>
      <c r="B565" s="126"/>
      <c r="C565" s="127"/>
      <c r="D565" s="139"/>
      <c r="E565" s="128"/>
      <c r="F565" s="129"/>
      <c r="G565" s="138"/>
      <c r="H565" s="138"/>
      <c r="I565" s="129"/>
      <c r="J565" s="129"/>
      <c r="K565" s="129"/>
      <c r="L565" s="129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</row>
    <row r="566" spans="1:26" ht="24.75">
      <c r="A566" s="129"/>
      <c r="B566" s="126"/>
      <c r="C566" s="127"/>
      <c r="D566" s="139"/>
      <c r="E566" s="128"/>
      <c r="F566" s="129"/>
      <c r="G566" s="136"/>
      <c r="H566" s="136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</row>
    <row r="567" spans="1:26" ht="24.75">
      <c r="A567" s="129"/>
      <c r="B567" s="126"/>
      <c r="C567" s="127"/>
      <c r="D567" s="139"/>
      <c r="E567" s="128"/>
      <c r="F567" s="129"/>
      <c r="G567" s="138"/>
      <c r="H567" s="138"/>
      <c r="I567" s="129"/>
      <c r="J567" s="129"/>
      <c r="K567" s="129"/>
      <c r="L567" s="129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</row>
    <row r="568" spans="1:26" ht="24.75">
      <c r="A568" s="129"/>
      <c r="B568" s="126"/>
      <c r="C568" s="127"/>
      <c r="D568" s="139"/>
      <c r="E568" s="128"/>
      <c r="F568" s="129"/>
      <c r="G568" s="136"/>
      <c r="H568" s="136"/>
      <c r="I568" s="129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</row>
    <row r="569" spans="1:26" ht="24.75">
      <c r="A569" s="129"/>
      <c r="B569" s="126"/>
      <c r="C569" s="127"/>
      <c r="D569" s="139"/>
      <c r="E569" s="128"/>
      <c r="F569" s="129"/>
      <c r="G569" s="138"/>
      <c r="H569" s="138"/>
      <c r="I569" s="129"/>
      <c r="J569" s="129"/>
      <c r="K569" s="129"/>
      <c r="L569" s="129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  <c r="Z569" s="129"/>
    </row>
    <row r="570" spans="1:26" ht="24.75">
      <c r="A570" s="129"/>
      <c r="B570" s="126"/>
      <c r="C570" s="127"/>
      <c r="D570" s="139"/>
      <c r="E570" s="128"/>
      <c r="F570" s="129"/>
      <c r="G570" s="136"/>
      <c r="H570" s="136"/>
      <c r="I570" s="129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</row>
    <row r="571" spans="1:26" ht="24.75">
      <c r="A571" s="129"/>
      <c r="B571" s="126"/>
      <c r="C571" s="127"/>
      <c r="D571" s="139"/>
      <c r="E571" s="128"/>
      <c r="F571" s="129"/>
      <c r="G571" s="138"/>
      <c r="H571" s="138"/>
      <c r="I571" s="129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</row>
    <row r="572" spans="1:26" ht="24.75">
      <c r="A572" s="129"/>
      <c r="B572" s="126"/>
      <c r="C572" s="127"/>
      <c r="D572" s="139"/>
      <c r="E572" s="128"/>
      <c r="F572" s="129"/>
      <c r="G572" s="136"/>
      <c r="H572" s="136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</row>
    <row r="573" spans="1:26" ht="24.75">
      <c r="A573" s="129"/>
      <c r="B573" s="126"/>
      <c r="C573" s="127"/>
      <c r="D573" s="139"/>
      <c r="E573" s="128"/>
      <c r="F573" s="129"/>
      <c r="G573" s="138"/>
      <c r="H573" s="138"/>
      <c r="I573" s="129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</row>
    <row r="574" spans="1:26" ht="24.75">
      <c r="A574" s="129"/>
      <c r="B574" s="126"/>
      <c r="C574" s="127"/>
      <c r="D574" s="139"/>
      <c r="E574" s="128"/>
      <c r="F574" s="129"/>
      <c r="G574" s="136"/>
      <c r="H574" s="136"/>
      <c r="I574" s="129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</row>
    <row r="575" spans="1:26" ht="24.75">
      <c r="A575" s="129"/>
      <c r="B575" s="126"/>
      <c r="C575" s="127"/>
      <c r="D575" s="139"/>
      <c r="E575" s="128"/>
      <c r="F575" s="129"/>
      <c r="G575" s="138"/>
      <c r="H575" s="138"/>
      <c r="I575" s="129"/>
      <c r="J575" s="129"/>
      <c r="K575" s="129"/>
      <c r="L575" s="129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</row>
    <row r="576" spans="1:26" ht="24.75">
      <c r="A576" s="129"/>
      <c r="B576" s="126"/>
      <c r="C576" s="127"/>
      <c r="D576" s="139"/>
      <c r="E576" s="128"/>
      <c r="F576" s="129"/>
      <c r="G576" s="136"/>
      <c r="H576" s="136"/>
      <c r="I576" s="129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</row>
    <row r="577" spans="1:26" ht="24.75">
      <c r="A577" s="129"/>
      <c r="B577" s="126"/>
      <c r="C577" s="127"/>
      <c r="D577" s="139"/>
      <c r="E577" s="128"/>
      <c r="F577" s="129"/>
      <c r="G577" s="138"/>
      <c r="H577" s="138"/>
      <c r="I577" s="129"/>
      <c r="J577" s="129"/>
      <c r="K577" s="129"/>
      <c r="L577" s="129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</row>
    <row r="578" spans="1:26" ht="24.75">
      <c r="A578" s="129"/>
      <c r="B578" s="126"/>
      <c r="C578" s="127"/>
      <c r="D578" s="139"/>
      <c r="E578" s="128"/>
      <c r="F578" s="129"/>
      <c r="G578" s="136"/>
      <c r="H578" s="136"/>
      <c r="I578" s="129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</row>
    <row r="579" spans="1:26" ht="24.75">
      <c r="A579" s="129"/>
      <c r="B579" s="126"/>
      <c r="C579" s="127"/>
      <c r="D579" s="139"/>
      <c r="E579" s="128"/>
      <c r="F579" s="129"/>
      <c r="G579" s="138"/>
      <c r="H579" s="138"/>
      <c r="I579" s="129"/>
      <c r="J579" s="129"/>
      <c r="K579" s="129"/>
      <c r="L579" s="129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</row>
    <row r="580" spans="1:26" ht="24.75">
      <c r="A580" s="129"/>
      <c r="B580" s="126"/>
      <c r="C580" s="127"/>
      <c r="D580" s="139"/>
      <c r="E580" s="128"/>
      <c r="F580" s="129"/>
      <c r="G580" s="136"/>
      <c r="H580" s="136"/>
      <c r="I580" s="129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</row>
    <row r="581" spans="1:26" ht="24.75">
      <c r="A581" s="129"/>
      <c r="B581" s="126"/>
      <c r="C581" s="127"/>
      <c r="D581" s="139"/>
      <c r="E581" s="128"/>
      <c r="F581" s="129"/>
      <c r="G581" s="138"/>
      <c r="H581" s="138"/>
      <c r="I581" s="129"/>
      <c r="J581" s="129"/>
      <c r="K581" s="129"/>
      <c r="L581" s="129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</row>
    <row r="582" spans="1:26" ht="24.75">
      <c r="A582" s="129"/>
      <c r="B582" s="126"/>
      <c r="C582" s="127"/>
      <c r="D582" s="139"/>
      <c r="E582" s="128"/>
      <c r="F582" s="129"/>
      <c r="G582" s="136"/>
      <c r="H582" s="136"/>
      <c r="I582" s="129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  <c r="Z582" s="129"/>
    </row>
    <row r="583" spans="1:26" ht="24.75">
      <c r="A583" s="129"/>
      <c r="B583" s="126"/>
      <c r="C583" s="127"/>
      <c r="D583" s="139"/>
      <c r="E583" s="128"/>
      <c r="F583" s="129"/>
      <c r="G583" s="138"/>
      <c r="H583" s="138"/>
      <c r="I583" s="129"/>
      <c r="J583" s="129"/>
      <c r="K583" s="129"/>
      <c r="L583" s="129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  <c r="Z583" s="129"/>
    </row>
    <row r="584" spans="1:26" ht="24.75">
      <c r="A584" s="129"/>
      <c r="B584" s="126"/>
      <c r="C584" s="127"/>
      <c r="D584" s="139"/>
      <c r="E584" s="128"/>
      <c r="F584" s="129"/>
      <c r="G584" s="136"/>
      <c r="H584" s="136"/>
      <c r="I584" s="129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  <c r="Z584" s="129"/>
    </row>
    <row r="585" spans="1:26" ht="24.75">
      <c r="A585" s="129"/>
      <c r="B585" s="126"/>
      <c r="C585" s="127"/>
      <c r="D585" s="139"/>
      <c r="E585" s="128"/>
      <c r="F585" s="129"/>
      <c r="G585" s="138"/>
      <c r="H585" s="138"/>
      <c r="I585" s="129"/>
      <c r="J585" s="129"/>
      <c r="K585" s="129"/>
      <c r="L585" s="129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  <c r="Z585" s="129"/>
    </row>
    <row r="586" spans="1:26" ht="24.75">
      <c r="A586" s="129"/>
      <c r="B586" s="126"/>
      <c r="C586" s="127"/>
      <c r="D586" s="139"/>
      <c r="E586" s="128"/>
      <c r="F586" s="129"/>
      <c r="G586" s="136"/>
      <c r="H586" s="136"/>
      <c r="I586" s="129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  <c r="Z586" s="129"/>
    </row>
    <row r="587" spans="1:26" ht="24.75">
      <c r="A587" s="129"/>
      <c r="B587" s="126"/>
      <c r="C587" s="127"/>
      <c r="D587" s="139"/>
      <c r="E587" s="128"/>
      <c r="F587" s="129"/>
      <c r="G587" s="138"/>
      <c r="H587" s="138"/>
      <c r="I587" s="129"/>
      <c r="J587" s="129"/>
      <c r="K587" s="129"/>
      <c r="L587" s="129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</row>
    <row r="588" spans="1:26" ht="24.75">
      <c r="A588" s="129"/>
      <c r="B588" s="126"/>
      <c r="C588" s="127"/>
      <c r="D588" s="139"/>
      <c r="E588" s="128"/>
      <c r="F588" s="129"/>
      <c r="G588" s="136"/>
      <c r="H588" s="136"/>
      <c r="I588" s="129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  <c r="Z588" s="129"/>
    </row>
    <row r="589" spans="1:26" ht="24.75">
      <c r="A589" s="129"/>
      <c r="B589" s="126"/>
      <c r="C589" s="127"/>
      <c r="D589" s="139"/>
      <c r="E589" s="128"/>
      <c r="F589" s="129"/>
      <c r="G589" s="138"/>
      <c r="H589" s="138"/>
      <c r="I589" s="129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  <c r="Z589" s="129"/>
    </row>
    <row r="590" spans="1:26" ht="24.75">
      <c r="A590" s="129"/>
      <c r="B590" s="126"/>
      <c r="C590" s="127"/>
      <c r="D590" s="139"/>
      <c r="E590" s="128"/>
      <c r="F590" s="129"/>
      <c r="G590" s="136"/>
      <c r="H590" s="136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</row>
    <row r="591" spans="1:26" ht="24.75">
      <c r="A591" s="129"/>
      <c r="B591" s="126"/>
      <c r="C591" s="127"/>
      <c r="D591" s="139"/>
      <c r="E591" s="128"/>
      <c r="F591" s="129"/>
      <c r="G591" s="138"/>
      <c r="H591" s="138"/>
      <c r="I591" s="129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  <c r="Z591" s="129"/>
    </row>
    <row r="592" spans="1:26" ht="24.75">
      <c r="A592" s="129"/>
      <c r="B592" s="126"/>
      <c r="C592" s="127"/>
      <c r="D592" s="139"/>
      <c r="E592" s="128"/>
      <c r="F592" s="129"/>
      <c r="G592" s="136"/>
      <c r="H592" s="136"/>
      <c r="I592" s="129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  <c r="Z592" s="129"/>
    </row>
    <row r="593" spans="1:26" ht="24.75">
      <c r="A593" s="129"/>
      <c r="B593" s="126"/>
      <c r="C593" s="127"/>
      <c r="D593" s="139"/>
      <c r="E593" s="128"/>
      <c r="F593" s="129"/>
      <c r="G593" s="138"/>
      <c r="H593" s="138"/>
      <c r="I593" s="129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  <c r="Z593" s="129"/>
    </row>
    <row r="594" spans="1:26" ht="24.75">
      <c r="A594" s="129"/>
      <c r="B594" s="126"/>
      <c r="C594" s="127"/>
      <c r="D594" s="139"/>
      <c r="E594" s="128"/>
      <c r="F594" s="129"/>
      <c r="G594" s="136"/>
      <c r="H594" s="136"/>
      <c r="I594" s="129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  <c r="Z594" s="129"/>
    </row>
    <row r="595" spans="1:26" ht="24.75">
      <c r="A595" s="129"/>
      <c r="B595" s="126"/>
      <c r="C595" s="127"/>
      <c r="D595" s="139"/>
      <c r="E595" s="128"/>
      <c r="F595" s="129"/>
      <c r="G595" s="138"/>
      <c r="H595" s="138"/>
      <c r="I595" s="129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  <c r="Z595" s="129"/>
    </row>
    <row r="596" spans="1:26" ht="24.75">
      <c r="A596" s="129"/>
      <c r="B596" s="126"/>
      <c r="C596" s="127"/>
      <c r="D596" s="139"/>
      <c r="E596" s="128"/>
      <c r="F596" s="129"/>
      <c r="G596" s="136"/>
      <c r="H596" s="136"/>
      <c r="I596" s="129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  <c r="Z596" s="129"/>
    </row>
    <row r="597" spans="1:26" ht="24.75">
      <c r="A597" s="129"/>
      <c r="B597" s="126"/>
      <c r="C597" s="127"/>
      <c r="D597" s="139"/>
      <c r="E597" s="128"/>
      <c r="F597" s="129"/>
      <c r="G597" s="138"/>
      <c r="H597" s="138"/>
      <c r="I597" s="129"/>
      <c r="J597" s="129"/>
      <c r="K597" s="129"/>
      <c r="L597" s="129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  <c r="Z597" s="129"/>
    </row>
    <row r="598" spans="1:26" ht="24.75">
      <c r="A598" s="129"/>
      <c r="B598" s="126"/>
      <c r="C598" s="127"/>
      <c r="D598" s="139"/>
      <c r="E598" s="128"/>
      <c r="F598" s="129"/>
      <c r="G598" s="136"/>
      <c r="H598" s="136"/>
      <c r="I598" s="129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  <c r="Z598" s="129"/>
    </row>
    <row r="599" spans="1:26" ht="24.75">
      <c r="A599" s="129"/>
      <c r="B599" s="126"/>
      <c r="C599" s="127"/>
      <c r="D599" s="139"/>
      <c r="E599" s="128"/>
      <c r="F599" s="129"/>
      <c r="G599" s="138"/>
      <c r="H599" s="138"/>
      <c r="I599" s="129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</row>
    <row r="600" spans="1:26" ht="24.75">
      <c r="A600" s="129"/>
      <c r="B600" s="126"/>
      <c r="C600" s="127"/>
      <c r="D600" s="139"/>
      <c r="E600" s="128"/>
      <c r="F600" s="129"/>
      <c r="G600" s="136"/>
      <c r="H600" s="136"/>
      <c r="I600" s="129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  <c r="Z600" s="129"/>
    </row>
    <row r="601" spans="1:26" ht="24.75">
      <c r="A601" s="129"/>
      <c r="B601" s="126"/>
      <c r="C601" s="127"/>
      <c r="D601" s="139"/>
      <c r="E601" s="128"/>
      <c r="F601" s="129"/>
      <c r="G601" s="138"/>
      <c r="H601" s="138"/>
      <c r="I601" s="129"/>
      <c r="J601" s="129"/>
      <c r="K601" s="129"/>
      <c r="L601" s="129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  <c r="Z601" s="129"/>
    </row>
    <row r="602" spans="1:26" ht="24.75">
      <c r="A602" s="129"/>
      <c r="B602" s="126"/>
      <c r="C602" s="127"/>
      <c r="D602" s="139"/>
      <c r="E602" s="128"/>
      <c r="F602" s="129"/>
      <c r="G602" s="136"/>
      <c r="H602" s="136"/>
      <c r="I602" s="129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  <c r="Z602" s="129"/>
    </row>
    <row r="603" spans="1:26" ht="24.75">
      <c r="A603" s="129"/>
      <c r="B603" s="126"/>
      <c r="C603" s="127"/>
      <c r="D603" s="139"/>
      <c r="E603" s="128"/>
      <c r="F603" s="129"/>
      <c r="G603" s="138"/>
      <c r="H603" s="138"/>
      <c r="I603" s="129"/>
      <c r="J603" s="129"/>
      <c r="K603" s="129"/>
      <c r="L603" s="129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  <c r="Z603" s="129"/>
    </row>
    <row r="604" spans="1:26" ht="24.75">
      <c r="A604" s="129"/>
      <c r="B604" s="126"/>
      <c r="C604" s="127"/>
      <c r="D604" s="139"/>
      <c r="E604" s="128"/>
      <c r="F604" s="129"/>
      <c r="G604" s="136"/>
      <c r="H604" s="136"/>
      <c r="I604" s="129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  <c r="Z604" s="129"/>
    </row>
    <row r="605" spans="1:26" ht="24.75">
      <c r="A605" s="129"/>
      <c r="B605" s="126"/>
      <c r="C605" s="127"/>
      <c r="D605" s="139"/>
      <c r="E605" s="128"/>
      <c r="F605" s="129"/>
      <c r="G605" s="138"/>
      <c r="H605" s="138"/>
      <c r="I605" s="129"/>
      <c r="J605" s="129"/>
      <c r="K605" s="129"/>
      <c r="L605" s="129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  <c r="Z605" s="129"/>
    </row>
    <row r="606" spans="1:26" ht="24.75">
      <c r="A606" s="129"/>
      <c r="B606" s="126"/>
      <c r="C606" s="127"/>
      <c r="D606" s="139"/>
      <c r="E606" s="128"/>
      <c r="F606" s="129"/>
      <c r="G606" s="136"/>
      <c r="H606" s="136"/>
      <c r="I606" s="129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  <c r="Z606" s="129"/>
    </row>
    <row r="607" spans="1:26" ht="24.75">
      <c r="A607" s="129"/>
      <c r="B607" s="126"/>
      <c r="C607" s="127"/>
      <c r="D607" s="139"/>
      <c r="E607" s="128"/>
      <c r="F607" s="129"/>
      <c r="G607" s="138"/>
      <c r="H607" s="138"/>
      <c r="I607" s="129"/>
      <c r="J607" s="129"/>
      <c r="K607" s="129"/>
      <c r="L607" s="129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  <c r="Z607" s="129"/>
    </row>
    <row r="608" spans="1:26" ht="24.75">
      <c r="A608" s="129"/>
      <c r="B608" s="126"/>
      <c r="C608" s="127"/>
      <c r="D608" s="139"/>
      <c r="E608" s="128"/>
      <c r="F608" s="129"/>
      <c r="G608" s="136"/>
      <c r="H608" s="136"/>
      <c r="I608" s="129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  <c r="Z608" s="129"/>
    </row>
    <row r="609" spans="1:26" ht="24.75">
      <c r="A609" s="129"/>
      <c r="B609" s="126"/>
      <c r="C609" s="127"/>
      <c r="D609" s="139"/>
      <c r="E609" s="128"/>
      <c r="F609" s="129"/>
      <c r="G609" s="138"/>
      <c r="H609" s="138"/>
      <c r="I609" s="129"/>
      <c r="J609" s="129"/>
      <c r="K609" s="129"/>
      <c r="L609" s="129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  <c r="Z609" s="129"/>
    </row>
    <row r="610" spans="1:26" ht="24.75">
      <c r="A610" s="129"/>
      <c r="B610" s="126"/>
      <c r="C610" s="127"/>
      <c r="D610" s="139"/>
      <c r="E610" s="128"/>
      <c r="F610" s="129"/>
      <c r="G610" s="136"/>
      <c r="H610" s="136"/>
      <c r="I610" s="129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  <c r="Z610" s="129"/>
    </row>
    <row r="611" spans="1:26" ht="24.75">
      <c r="A611" s="129"/>
      <c r="B611" s="126"/>
      <c r="C611" s="127"/>
      <c r="D611" s="139"/>
      <c r="E611" s="128"/>
      <c r="F611" s="129"/>
      <c r="G611" s="138"/>
      <c r="H611" s="138"/>
      <c r="I611" s="129"/>
      <c r="J611" s="129"/>
      <c r="K611" s="129"/>
      <c r="L611" s="129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  <c r="Z611" s="129"/>
    </row>
    <row r="612" spans="1:26" ht="24.75">
      <c r="A612" s="129"/>
      <c r="B612" s="126"/>
      <c r="C612" s="127"/>
      <c r="D612" s="139"/>
      <c r="E612" s="128"/>
      <c r="F612" s="129"/>
      <c r="G612" s="136"/>
      <c r="H612" s="136"/>
      <c r="I612" s="129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  <c r="Z612" s="129"/>
    </row>
    <row r="613" spans="1:26" ht="24.75">
      <c r="A613" s="129"/>
      <c r="B613" s="126"/>
      <c r="C613" s="127"/>
      <c r="D613" s="139"/>
      <c r="E613" s="128"/>
      <c r="F613" s="129"/>
      <c r="G613" s="138"/>
      <c r="H613" s="138"/>
      <c r="I613" s="129"/>
      <c r="J613" s="129"/>
      <c r="K613" s="129"/>
      <c r="L613" s="129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  <c r="Z613" s="129"/>
    </row>
    <row r="614" spans="1:26" ht="24.75">
      <c r="A614" s="129"/>
      <c r="B614" s="126"/>
      <c r="C614" s="127"/>
      <c r="D614" s="139"/>
      <c r="E614" s="128"/>
      <c r="F614" s="129"/>
      <c r="G614" s="136"/>
      <c r="H614" s="136"/>
      <c r="I614" s="129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  <c r="Z614" s="129"/>
    </row>
    <row r="615" spans="1:26" ht="24.75">
      <c r="A615" s="129"/>
      <c r="B615" s="126"/>
      <c r="C615" s="127"/>
      <c r="D615" s="139"/>
      <c r="E615" s="128"/>
      <c r="F615" s="129"/>
      <c r="G615" s="138"/>
      <c r="H615" s="138"/>
      <c r="I615" s="129"/>
      <c r="J615" s="129"/>
      <c r="K615" s="129"/>
      <c r="L615" s="129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  <c r="Z615" s="129"/>
    </row>
    <row r="616" spans="1:26" ht="24.75">
      <c r="A616" s="129"/>
      <c r="B616" s="126"/>
      <c r="C616" s="127"/>
      <c r="D616" s="139"/>
      <c r="E616" s="128"/>
      <c r="F616" s="129"/>
      <c r="G616" s="136"/>
      <c r="H616" s="136"/>
      <c r="I616" s="129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  <c r="Z616" s="129"/>
    </row>
    <row r="617" spans="1:26" ht="24.75">
      <c r="A617" s="129"/>
      <c r="B617" s="126"/>
      <c r="C617" s="127"/>
      <c r="D617" s="139"/>
      <c r="E617" s="128"/>
      <c r="F617" s="129"/>
      <c r="G617" s="138"/>
      <c r="H617" s="138"/>
      <c r="I617" s="129"/>
      <c r="J617" s="129"/>
      <c r="K617" s="129"/>
      <c r="L617" s="129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  <c r="Z617" s="129"/>
    </row>
    <row r="618" spans="1:26" ht="24.75">
      <c r="A618" s="129"/>
      <c r="B618" s="126"/>
      <c r="C618" s="127"/>
      <c r="D618" s="139"/>
      <c r="E618" s="128"/>
      <c r="F618" s="129"/>
      <c r="G618" s="136"/>
      <c r="H618" s="136"/>
      <c r="I618" s="129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  <c r="Z618" s="129"/>
    </row>
    <row r="619" spans="1:26" ht="24.75">
      <c r="A619" s="129"/>
      <c r="B619" s="126"/>
      <c r="C619" s="127"/>
      <c r="D619" s="139"/>
      <c r="E619" s="128"/>
      <c r="F619" s="129"/>
      <c r="G619" s="138"/>
      <c r="H619" s="138"/>
      <c r="I619" s="129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</row>
    <row r="620" spans="1:26" ht="24.75">
      <c r="A620" s="129"/>
      <c r="B620" s="126"/>
      <c r="C620" s="127"/>
      <c r="D620" s="139"/>
      <c r="E620" s="128"/>
      <c r="F620" s="129"/>
      <c r="G620" s="136"/>
      <c r="H620" s="136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</row>
    <row r="621" spans="1:26" ht="24.75">
      <c r="A621" s="129"/>
      <c r="B621" s="126"/>
      <c r="C621" s="127"/>
      <c r="D621" s="139"/>
      <c r="E621" s="128"/>
      <c r="F621" s="129"/>
      <c r="G621" s="138"/>
      <c r="H621" s="138"/>
      <c r="I621" s="129"/>
      <c r="J621" s="129"/>
      <c r="K621" s="129"/>
      <c r="L621" s="129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  <c r="Z621" s="129"/>
    </row>
    <row r="622" spans="1:26" ht="24.75">
      <c r="A622" s="129"/>
      <c r="B622" s="126"/>
      <c r="C622" s="127"/>
      <c r="D622" s="139"/>
      <c r="E622" s="128"/>
      <c r="F622" s="129"/>
      <c r="G622" s="136"/>
      <c r="H622" s="136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  <c r="Z622" s="129"/>
    </row>
    <row r="623" spans="1:26" ht="24.75">
      <c r="A623" s="129"/>
      <c r="B623" s="126"/>
      <c r="C623" s="127"/>
      <c r="D623" s="139"/>
      <c r="E623" s="128"/>
      <c r="F623" s="129"/>
      <c r="G623" s="138"/>
      <c r="H623" s="138"/>
      <c r="I623" s="129"/>
      <c r="J623" s="129"/>
      <c r="K623" s="129"/>
      <c r="L623" s="129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  <c r="Z623" s="129"/>
    </row>
    <row r="624" spans="1:26" ht="24.75">
      <c r="A624" s="129"/>
      <c r="B624" s="126"/>
      <c r="C624" s="127"/>
      <c r="D624" s="139"/>
      <c r="E624" s="128"/>
      <c r="F624" s="129"/>
      <c r="G624" s="136"/>
      <c r="H624" s="136"/>
      <c r="I624" s="129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  <c r="Z624" s="129"/>
    </row>
    <row r="625" spans="1:26" ht="24.75">
      <c r="A625" s="129"/>
      <c r="B625" s="126"/>
      <c r="C625" s="127"/>
      <c r="D625" s="139"/>
      <c r="E625" s="128"/>
      <c r="F625" s="129"/>
      <c r="G625" s="138"/>
      <c r="H625" s="138"/>
      <c r="I625" s="129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</row>
    <row r="626" spans="1:26" ht="24.75">
      <c r="A626" s="129"/>
      <c r="B626" s="126"/>
      <c r="C626" s="127"/>
      <c r="D626" s="139"/>
      <c r="E626" s="128"/>
      <c r="F626" s="129"/>
      <c r="G626" s="136"/>
      <c r="H626" s="136"/>
      <c r="I626" s="129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  <c r="Z626" s="129"/>
    </row>
    <row r="627" spans="1:26" ht="24.75">
      <c r="A627" s="129"/>
      <c r="B627" s="126"/>
      <c r="C627" s="127"/>
      <c r="D627" s="139"/>
      <c r="E627" s="128"/>
      <c r="F627" s="129"/>
      <c r="G627" s="138"/>
      <c r="H627" s="138"/>
      <c r="I627" s="129"/>
      <c r="J627" s="129"/>
      <c r="K627" s="129"/>
      <c r="L627" s="129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  <c r="Z627" s="129"/>
    </row>
    <row r="628" spans="1:26" ht="24.75">
      <c r="A628" s="129"/>
      <c r="B628" s="126"/>
      <c r="C628" s="127"/>
      <c r="D628" s="139"/>
      <c r="E628" s="128"/>
      <c r="F628" s="129"/>
      <c r="G628" s="136"/>
      <c r="H628" s="136"/>
      <c r="I628" s="129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</row>
    <row r="629" spans="1:26" ht="24.75">
      <c r="A629" s="129"/>
      <c r="B629" s="126"/>
      <c r="C629" s="127"/>
      <c r="D629" s="139"/>
      <c r="E629" s="128"/>
      <c r="F629" s="129"/>
      <c r="G629" s="138"/>
      <c r="H629" s="138"/>
      <c r="I629" s="129"/>
      <c r="J629" s="129"/>
      <c r="K629" s="129"/>
      <c r="L629" s="129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</row>
    <row r="630" spans="1:26" ht="24.75">
      <c r="A630" s="129"/>
      <c r="B630" s="126"/>
      <c r="C630" s="127"/>
      <c r="D630" s="139"/>
      <c r="E630" s="128"/>
      <c r="F630" s="129"/>
      <c r="G630" s="136"/>
      <c r="H630" s="136"/>
      <c r="I630" s="129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</row>
    <row r="631" spans="1:26" ht="24.75">
      <c r="A631" s="129"/>
      <c r="B631" s="126"/>
      <c r="C631" s="127"/>
      <c r="D631" s="139"/>
      <c r="E631" s="128"/>
      <c r="F631" s="129"/>
      <c r="G631" s="138"/>
      <c r="H631" s="138"/>
      <c r="I631" s="129"/>
      <c r="J631" s="129"/>
      <c r="K631" s="129"/>
      <c r="L631" s="129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</row>
    <row r="632" spans="1:26" ht="24.75">
      <c r="A632" s="129"/>
      <c r="B632" s="126"/>
      <c r="C632" s="127"/>
      <c r="D632" s="139"/>
      <c r="E632" s="128"/>
      <c r="F632" s="129"/>
      <c r="G632" s="136"/>
      <c r="H632" s="136"/>
      <c r="I632" s="129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</row>
    <row r="633" spans="1:26" ht="24.75">
      <c r="A633" s="129"/>
      <c r="B633" s="126"/>
      <c r="C633" s="127"/>
      <c r="D633" s="139"/>
      <c r="E633" s="128"/>
      <c r="F633" s="129"/>
      <c r="G633" s="138"/>
      <c r="H633" s="138"/>
      <c r="I633" s="129"/>
      <c r="J633" s="129"/>
      <c r="K633" s="129"/>
      <c r="L633" s="129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</row>
    <row r="634" spans="1:26" ht="24.75">
      <c r="A634" s="129"/>
      <c r="B634" s="126"/>
      <c r="C634" s="127"/>
      <c r="D634" s="139"/>
      <c r="E634" s="128"/>
      <c r="F634" s="129"/>
      <c r="G634" s="136"/>
      <c r="H634" s="136"/>
      <c r="I634" s="129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</row>
    <row r="635" spans="1:26" ht="24.75">
      <c r="A635" s="129"/>
      <c r="B635" s="126"/>
      <c r="C635" s="127"/>
      <c r="D635" s="139"/>
      <c r="E635" s="128"/>
      <c r="F635" s="129"/>
      <c r="G635" s="138"/>
      <c r="H635" s="138"/>
      <c r="I635" s="129"/>
      <c r="J635" s="129"/>
      <c r="K635" s="129"/>
      <c r="L635" s="129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</row>
    <row r="636" spans="1:26" ht="24.75">
      <c r="A636" s="129"/>
      <c r="B636" s="126"/>
      <c r="C636" s="127"/>
      <c r="D636" s="139"/>
      <c r="E636" s="128"/>
      <c r="F636" s="129"/>
      <c r="G636" s="136"/>
      <c r="H636" s="136"/>
      <c r="I636" s="129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  <c r="Z636" s="129"/>
    </row>
    <row r="637" spans="1:26" ht="24.75">
      <c r="A637" s="129"/>
      <c r="B637" s="126"/>
      <c r="C637" s="127"/>
      <c r="D637" s="139"/>
      <c r="E637" s="128"/>
      <c r="F637" s="129"/>
      <c r="G637" s="138"/>
      <c r="H637" s="138"/>
      <c r="I637" s="129"/>
      <c r="J637" s="129"/>
      <c r="K637" s="129"/>
      <c r="L637" s="129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  <c r="Z637" s="129"/>
    </row>
    <row r="638" spans="1:26" ht="24.75">
      <c r="A638" s="129"/>
      <c r="B638" s="126"/>
      <c r="C638" s="127"/>
      <c r="D638" s="139"/>
      <c r="E638" s="128"/>
      <c r="F638" s="129"/>
      <c r="G638" s="136"/>
      <c r="H638" s="136"/>
      <c r="I638" s="129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  <c r="Z638" s="129"/>
    </row>
    <row r="639" spans="1:26" ht="24.75">
      <c r="A639" s="129"/>
      <c r="B639" s="126"/>
      <c r="C639" s="127"/>
      <c r="D639" s="139"/>
      <c r="E639" s="128"/>
      <c r="F639" s="129"/>
      <c r="G639" s="138"/>
      <c r="H639" s="138"/>
      <c r="I639" s="129"/>
      <c r="J639" s="129"/>
      <c r="K639" s="129"/>
      <c r="L639" s="129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  <c r="Z639" s="129"/>
    </row>
    <row r="640" spans="1:26" ht="24.75">
      <c r="A640" s="129"/>
      <c r="B640" s="126"/>
      <c r="C640" s="127"/>
      <c r="D640" s="139"/>
      <c r="E640" s="128"/>
      <c r="F640" s="129"/>
      <c r="G640" s="136"/>
      <c r="H640" s="136"/>
      <c r="I640" s="129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  <c r="Z640" s="129"/>
    </row>
    <row r="641" spans="1:26" ht="24.75">
      <c r="A641" s="129"/>
      <c r="B641" s="126"/>
      <c r="C641" s="127"/>
      <c r="D641" s="139"/>
      <c r="E641" s="128"/>
      <c r="F641" s="129"/>
      <c r="G641" s="138"/>
      <c r="H641" s="138"/>
      <c r="I641" s="129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</row>
    <row r="642" spans="1:26" ht="24.75">
      <c r="A642" s="129"/>
      <c r="B642" s="126"/>
      <c r="C642" s="127"/>
      <c r="D642" s="139"/>
      <c r="E642" s="128"/>
      <c r="F642" s="129"/>
      <c r="G642" s="136"/>
      <c r="H642" s="136"/>
      <c r="I642" s="129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  <c r="Z642" s="129"/>
    </row>
    <row r="643" spans="1:26" ht="24.75">
      <c r="A643" s="129"/>
      <c r="B643" s="126"/>
      <c r="C643" s="127"/>
      <c r="D643" s="139"/>
      <c r="E643" s="128"/>
      <c r="F643" s="129"/>
      <c r="G643" s="138"/>
      <c r="H643" s="138"/>
      <c r="I643" s="129"/>
      <c r="J643" s="129"/>
      <c r="K643" s="129"/>
      <c r="L643" s="129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  <c r="Z643" s="129"/>
    </row>
    <row r="644" spans="1:26" ht="24.75">
      <c r="A644" s="129"/>
      <c r="B644" s="126"/>
      <c r="C644" s="127"/>
      <c r="D644" s="139"/>
      <c r="E644" s="128"/>
      <c r="F644" s="129"/>
      <c r="G644" s="136"/>
      <c r="H644" s="136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</row>
    <row r="645" spans="1:26" ht="24.75">
      <c r="A645" s="129"/>
      <c r="B645" s="126"/>
      <c r="C645" s="127"/>
      <c r="D645" s="139"/>
      <c r="E645" s="128"/>
      <c r="F645" s="129"/>
      <c r="G645" s="138"/>
      <c r="H645" s="138"/>
      <c r="I645" s="129"/>
      <c r="J645" s="129"/>
      <c r="K645" s="129"/>
      <c r="L645" s="129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  <c r="Z645" s="129"/>
    </row>
    <row r="646" spans="1:26" ht="24.75">
      <c r="A646" s="129"/>
      <c r="B646" s="126"/>
      <c r="C646" s="127"/>
      <c r="D646" s="139"/>
      <c r="E646" s="128"/>
      <c r="F646" s="129"/>
      <c r="G646" s="136"/>
      <c r="H646" s="136"/>
      <c r="I646" s="129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  <c r="Z646" s="129"/>
    </row>
    <row r="647" spans="1:26" ht="24.75">
      <c r="A647" s="129"/>
      <c r="B647" s="126"/>
      <c r="C647" s="127"/>
      <c r="D647" s="139"/>
      <c r="E647" s="128"/>
      <c r="F647" s="129"/>
      <c r="G647" s="138"/>
      <c r="H647" s="138"/>
      <c r="I647" s="129"/>
      <c r="J647" s="129"/>
      <c r="K647" s="129"/>
      <c r="L647" s="129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  <c r="Z647" s="129"/>
    </row>
    <row r="648" spans="1:26" ht="24.75">
      <c r="A648" s="129"/>
      <c r="B648" s="126"/>
      <c r="C648" s="127"/>
      <c r="D648" s="139"/>
      <c r="E648" s="128"/>
      <c r="F648" s="129"/>
      <c r="G648" s="136"/>
      <c r="H648" s="136"/>
      <c r="I648" s="129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  <c r="Z648" s="129"/>
    </row>
    <row r="649" spans="1:26" ht="24.75">
      <c r="A649" s="129"/>
      <c r="B649" s="126"/>
      <c r="C649" s="127"/>
      <c r="D649" s="139"/>
      <c r="E649" s="128"/>
      <c r="F649" s="129"/>
      <c r="G649" s="138"/>
      <c r="H649" s="138"/>
      <c r="I649" s="129"/>
      <c r="J649" s="129"/>
      <c r="K649" s="129"/>
      <c r="L649" s="129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  <c r="Z649" s="129"/>
    </row>
    <row r="650" spans="1:26" ht="24.75">
      <c r="A650" s="129"/>
      <c r="B650" s="126"/>
      <c r="C650" s="127"/>
      <c r="D650" s="139"/>
      <c r="E650" s="128"/>
      <c r="F650" s="129"/>
      <c r="G650" s="136"/>
      <c r="H650" s="136"/>
      <c r="I650" s="129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  <c r="Z650" s="129"/>
    </row>
    <row r="651" spans="1:26" ht="24.75">
      <c r="A651" s="129"/>
      <c r="B651" s="126"/>
      <c r="C651" s="127"/>
      <c r="D651" s="139"/>
      <c r="E651" s="128"/>
      <c r="F651" s="129"/>
      <c r="G651" s="138"/>
      <c r="H651" s="138"/>
      <c r="I651" s="129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</row>
    <row r="652" spans="1:26" ht="24.75">
      <c r="A652" s="129"/>
      <c r="B652" s="126"/>
      <c r="C652" s="127"/>
      <c r="D652" s="139"/>
      <c r="E652" s="128"/>
      <c r="F652" s="129"/>
      <c r="G652" s="136"/>
      <c r="H652" s="136"/>
      <c r="I652" s="129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  <c r="Z652" s="129"/>
    </row>
    <row r="653" spans="1:26" ht="24.75">
      <c r="A653" s="129"/>
      <c r="B653" s="126"/>
      <c r="C653" s="127"/>
      <c r="D653" s="139"/>
      <c r="E653" s="128"/>
      <c r="F653" s="129"/>
      <c r="G653" s="138"/>
      <c r="H653" s="138"/>
      <c r="I653" s="129"/>
      <c r="J653" s="129"/>
      <c r="K653" s="129"/>
      <c r="L653" s="129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  <c r="Z653" s="129"/>
    </row>
    <row r="654" spans="1:26" ht="24.75">
      <c r="A654" s="129"/>
      <c r="B654" s="126"/>
      <c r="C654" s="127"/>
      <c r="D654" s="139"/>
      <c r="E654" s="128"/>
      <c r="F654" s="129"/>
      <c r="G654" s="136"/>
      <c r="H654" s="136"/>
      <c r="I654" s="129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  <c r="Z654" s="129"/>
    </row>
    <row r="655" spans="1:26" ht="24.75">
      <c r="A655" s="129"/>
      <c r="B655" s="126"/>
      <c r="C655" s="127"/>
      <c r="D655" s="139"/>
      <c r="E655" s="128"/>
      <c r="F655" s="129"/>
      <c r="G655" s="138"/>
      <c r="H655" s="138"/>
      <c r="I655" s="129"/>
      <c r="J655" s="129"/>
      <c r="K655" s="129"/>
      <c r="L655" s="129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  <c r="Z655" s="129"/>
    </row>
    <row r="656" spans="1:26" ht="24.75">
      <c r="A656" s="129"/>
      <c r="B656" s="126"/>
      <c r="C656" s="127"/>
      <c r="D656" s="139"/>
      <c r="E656" s="128"/>
      <c r="F656" s="129"/>
      <c r="G656" s="136"/>
      <c r="H656" s="136"/>
      <c r="I656" s="129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  <c r="Z656" s="129"/>
    </row>
    <row r="657" spans="1:26" ht="24.75">
      <c r="A657" s="129"/>
      <c r="B657" s="126"/>
      <c r="C657" s="127"/>
      <c r="D657" s="139"/>
      <c r="E657" s="128"/>
      <c r="F657" s="129"/>
      <c r="G657" s="138"/>
      <c r="H657" s="138"/>
      <c r="I657" s="129"/>
      <c r="J657" s="129"/>
      <c r="K657" s="129"/>
      <c r="L657" s="129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  <c r="Z657" s="129"/>
    </row>
    <row r="658" spans="1:26" ht="24.75">
      <c r="A658" s="129"/>
      <c r="B658" s="126"/>
      <c r="C658" s="127"/>
      <c r="D658" s="139"/>
      <c r="E658" s="128"/>
      <c r="F658" s="129"/>
      <c r="G658" s="136"/>
      <c r="H658" s="136"/>
      <c r="I658" s="129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  <c r="Z658" s="129"/>
    </row>
    <row r="659" spans="1:26" ht="24.75">
      <c r="A659" s="129"/>
      <c r="B659" s="126"/>
      <c r="C659" s="127"/>
      <c r="D659" s="139"/>
      <c r="E659" s="128"/>
      <c r="F659" s="129"/>
      <c r="G659" s="138"/>
      <c r="H659" s="138"/>
      <c r="I659" s="129"/>
      <c r="J659" s="129"/>
      <c r="K659" s="129"/>
      <c r="L659" s="129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  <c r="Z659" s="129"/>
    </row>
    <row r="660" spans="1:26" ht="24.75">
      <c r="A660" s="129"/>
      <c r="B660" s="126"/>
      <c r="C660" s="127"/>
      <c r="D660" s="139"/>
      <c r="E660" s="128"/>
      <c r="F660" s="129"/>
      <c r="G660" s="136"/>
      <c r="H660" s="136"/>
      <c r="I660" s="129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  <c r="Z660" s="129"/>
    </row>
    <row r="661" spans="1:26" ht="24.75">
      <c r="A661" s="129"/>
      <c r="B661" s="126"/>
      <c r="C661" s="127"/>
      <c r="D661" s="139"/>
      <c r="E661" s="128"/>
      <c r="F661" s="129"/>
      <c r="G661" s="138"/>
      <c r="H661" s="138"/>
      <c r="I661" s="129"/>
      <c r="J661" s="129"/>
      <c r="K661" s="129"/>
      <c r="L661" s="129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  <c r="Z661" s="129"/>
    </row>
    <row r="662" spans="1:26" ht="24.75">
      <c r="A662" s="129"/>
      <c r="B662" s="126"/>
      <c r="C662" s="127"/>
      <c r="D662" s="139"/>
      <c r="E662" s="128"/>
      <c r="F662" s="129"/>
      <c r="G662" s="136"/>
      <c r="H662" s="136"/>
      <c r="I662" s="129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  <c r="Z662" s="129"/>
    </row>
    <row r="663" spans="1:26" ht="24.75">
      <c r="A663" s="129"/>
      <c r="B663" s="126"/>
      <c r="C663" s="127"/>
      <c r="D663" s="139"/>
      <c r="E663" s="128"/>
      <c r="F663" s="129"/>
      <c r="G663" s="138"/>
      <c r="H663" s="138"/>
      <c r="I663" s="129"/>
      <c r="J663" s="129"/>
      <c r="K663" s="129"/>
      <c r="L663" s="129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  <c r="Z663" s="129"/>
    </row>
    <row r="664" spans="1:26" ht="24.75">
      <c r="A664" s="129"/>
      <c r="B664" s="126"/>
      <c r="C664" s="127"/>
      <c r="D664" s="139"/>
      <c r="E664" s="128"/>
      <c r="F664" s="129"/>
      <c r="G664" s="136"/>
      <c r="H664" s="136"/>
      <c r="I664" s="129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  <c r="Z664" s="129"/>
    </row>
    <row r="665" spans="1:26" ht="24.75">
      <c r="A665" s="129"/>
      <c r="B665" s="126"/>
      <c r="C665" s="127"/>
      <c r="D665" s="139"/>
      <c r="E665" s="128"/>
      <c r="F665" s="129"/>
      <c r="G665" s="138"/>
      <c r="H665" s="138"/>
      <c r="I665" s="129"/>
      <c r="J665" s="129"/>
      <c r="K665" s="129"/>
      <c r="L665" s="129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  <c r="Z665" s="129"/>
    </row>
    <row r="666" spans="1:26" ht="24.75">
      <c r="A666" s="129"/>
      <c r="B666" s="126"/>
      <c r="C666" s="127"/>
      <c r="D666" s="139"/>
      <c r="E666" s="128"/>
      <c r="F666" s="129"/>
      <c r="G666" s="136"/>
      <c r="H666" s="136"/>
      <c r="I666" s="129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  <c r="Z666" s="129"/>
    </row>
    <row r="667" spans="1:26" ht="24.75">
      <c r="A667" s="129"/>
      <c r="B667" s="126"/>
      <c r="C667" s="127"/>
      <c r="D667" s="139"/>
      <c r="E667" s="128"/>
      <c r="F667" s="129"/>
      <c r="G667" s="138"/>
      <c r="H667" s="138"/>
      <c r="I667" s="129"/>
      <c r="J667" s="129"/>
      <c r="K667" s="129"/>
      <c r="L667" s="129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  <c r="Z667" s="129"/>
    </row>
    <row r="668" spans="1:26" ht="24.75">
      <c r="A668" s="129"/>
      <c r="B668" s="126"/>
      <c r="C668" s="127"/>
      <c r="D668" s="139"/>
      <c r="E668" s="128"/>
      <c r="F668" s="129"/>
      <c r="G668" s="136"/>
      <c r="H668" s="136"/>
      <c r="I668" s="129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  <c r="Z668" s="129"/>
    </row>
    <row r="669" spans="1:26" ht="24.75">
      <c r="A669" s="129"/>
      <c r="B669" s="126"/>
      <c r="C669" s="127"/>
      <c r="D669" s="139"/>
      <c r="E669" s="128"/>
      <c r="F669" s="129"/>
      <c r="G669" s="138"/>
      <c r="H669" s="138"/>
      <c r="I669" s="129"/>
      <c r="J669" s="129"/>
      <c r="K669" s="129"/>
      <c r="L669" s="129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  <c r="Z669" s="129"/>
    </row>
    <row r="670" spans="1:26" ht="24.75">
      <c r="A670" s="129"/>
      <c r="B670" s="126"/>
      <c r="C670" s="127"/>
      <c r="D670" s="139"/>
      <c r="E670" s="128"/>
      <c r="F670" s="129"/>
      <c r="G670" s="136"/>
      <c r="H670" s="136"/>
      <c r="I670" s="129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  <c r="Z670" s="129"/>
    </row>
    <row r="671" spans="1:26" ht="24.75">
      <c r="A671" s="129"/>
      <c r="B671" s="126"/>
      <c r="C671" s="127"/>
      <c r="D671" s="139"/>
      <c r="E671" s="128"/>
      <c r="F671" s="129"/>
      <c r="G671" s="138"/>
      <c r="H671" s="138"/>
      <c r="I671" s="129"/>
      <c r="J671" s="129"/>
      <c r="K671" s="129"/>
      <c r="L671" s="129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  <c r="Z671" s="129"/>
    </row>
    <row r="672" spans="1:26" ht="24.75">
      <c r="A672" s="129"/>
      <c r="B672" s="126"/>
      <c r="C672" s="127"/>
      <c r="D672" s="139"/>
      <c r="E672" s="128"/>
      <c r="F672" s="129"/>
      <c r="G672" s="136"/>
      <c r="H672" s="136"/>
      <c r="I672" s="129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  <c r="Z672" s="129"/>
    </row>
    <row r="673" spans="1:26" ht="24.75">
      <c r="A673" s="129"/>
      <c r="B673" s="126"/>
      <c r="C673" s="127"/>
      <c r="D673" s="139"/>
      <c r="E673" s="128"/>
      <c r="F673" s="129"/>
      <c r="G673" s="138"/>
      <c r="H673" s="138"/>
      <c r="I673" s="129"/>
      <c r="J673" s="129"/>
      <c r="K673" s="129"/>
      <c r="L673" s="129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  <c r="Z673" s="129"/>
    </row>
    <row r="674" spans="1:26" ht="24.75">
      <c r="A674" s="129"/>
      <c r="B674" s="126"/>
      <c r="C674" s="127"/>
      <c r="D674" s="139"/>
      <c r="E674" s="128"/>
      <c r="F674" s="129"/>
      <c r="G674" s="136"/>
      <c r="H674" s="136"/>
      <c r="I674" s="129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  <c r="Z674" s="129"/>
    </row>
    <row r="675" spans="1:26" ht="24.75">
      <c r="A675" s="129"/>
      <c r="B675" s="126"/>
      <c r="C675" s="127"/>
      <c r="D675" s="139"/>
      <c r="E675" s="128"/>
      <c r="F675" s="129"/>
      <c r="G675" s="138"/>
      <c r="H675" s="138"/>
      <c r="I675" s="129"/>
      <c r="J675" s="129"/>
      <c r="K675" s="129"/>
      <c r="L675" s="129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  <c r="Z675" s="129"/>
    </row>
    <row r="676" spans="1:26" ht="24.75">
      <c r="A676" s="129"/>
      <c r="B676" s="126"/>
      <c r="C676" s="127"/>
      <c r="D676" s="139"/>
      <c r="E676" s="128"/>
      <c r="F676" s="129"/>
      <c r="G676" s="136"/>
      <c r="H676" s="136"/>
      <c r="I676" s="129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  <c r="Z676" s="129"/>
    </row>
    <row r="677" spans="1:26" ht="24.75">
      <c r="A677" s="129"/>
      <c r="B677" s="126"/>
      <c r="C677" s="127"/>
      <c r="D677" s="139"/>
      <c r="E677" s="128"/>
      <c r="F677" s="129"/>
      <c r="G677" s="138"/>
      <c r="H677" s="138"/>
      <c r="I677" s="129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</row>
    <row r="678" spans="1:26" ht="24.75">
      <c r="A678" s="129"/>
      <c r="B678" s="126"/>
      <c r="C678" s="127"/>
      <c r="D678" s="139"/>
      <c r="E678" s="128"/>
      <c r="F678" s="129"/>
      <c r="G678" s="136"/>
      <c r="H678" s="136"/>
      <c r="I678" s="129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  <c r="Z678" s="129"/>
    </row>
    <row r="679" spans="1:26" ht="24.75">
      <c r="A679" s="129"/>
      <c r="B679" s="126"/>
      <c r="C679" s="127"/>
      <c r="D679" s="139"/>
      <c r="E679" s="128"/>
      <c r="F679" s="129"/>
      <c r="G679" s="138"/>
      <c r="H679" s="138"/>
      <c r="I679" s="129"/>
      <c r="J679" s="129"/>
      <c r="K679" s="129"/>
      <c r="L679" s="129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  <c r="Z679" s="129"/>
    </row>
    <row r="680" spans="1:26" ht="24.75">
      <c r="A680" s="129"/>
      <c r="B680" s="126"/>
      <c r="C680" s="127"/>
      <c r="D680" s="139"/>
      <c r="E680" s="128"/>
      <c r="F680" s="129"/>
      <c r="G680" s="136"/>
      <c r="H680" s="136"/>
      <c r="I680" s="129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  <c r="Z680" s="129"/>
    </row>
    <row r="681" spans="1:26" ht="24.75">
      <c r="A681" s="129"/>
      <c r="B681" s="126"/>
      <c r="C681" s="127"/>
      <c r="D681" s="139"/>
      <c r="E681" s="128"/>
      <c r="F681" s="129"/>
      <c r="G681" s="138"/>
      <c r="H681" s="138"/>
      <c r="I681" s="129"/>
      <c r="J681" s="129"/>
      <c r="K681" s="129"/>
      <c r="L681" s="129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  <c r="Z681" s="129"/>
    </row>
    <row r="682" spans="1:26" ht="24.75">
      <c r="A682" s="129"/>
      <c r="B682" s="126"/>
      <c r="C682" s="127"/>
      <c r="D682" s="139"/>
      <c r="E682" s="128"/>
      <c r="F682" s="129"/>
      <c r="G682" s="136"/>
      <c r="H682" s="136"/>
      <c r="I682" s="129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  <c r="Z682" s="129"/>
    </row>
    <row r="683" spans="1:26" ht="24.75">
      <c r="A683" s="129"/>
      <c r="B683" s="126"/>
      <c r="C683" s="127"/>
      <c r="D683" s="139"/>
      <c r="E683" s="128"/>
      <c r="F683" s="129"/>
      <c r="G683" s="138"/>
      <c r="H683" s="138"/>
      <c r="I683" s="129"/>
      <c r="J683" s="129"/>
      <c r="K683" s="129"/>
      <c r="L683" s="129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  <c r="Z683" s="129"/>
    </row>
    <row r="684" spans="1:26" ht="24.75">
      <c r="A684" s="129"/>
      <c r="B684" s="126"/>
      <c r="C684" s="127"/>
      <c r="D684" s="139"/>
      <c r="E684" s="128"/>
      <c r="F684" s="129"/>
      <c r="G684" s="136"/>
      <c r="H684" s="136"/>
      <c r="I684" s="129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  <c r="Z684" s="129"/>
    </row>
    <row r="685" spans="1:26" ht="24.75">
      <c r="A685" s="129"/>
      <c r="B685" s="126"/>
      <c r="C685" s="127"/>
      <c r="D685" s="139"/>
      <c r="E685" s="128"/>
      <c r="F685" s="129"/>
      <c r="G685" s="138"/>
      <c r="H685" s="138"/>
      <c r="I685" s="129"/>
      <c r="J685" s="129"/>
      <c r="K685" s="129"/>
      <c r="L685" s="129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  <c r="Z685" s="129"/>
    </row>
    <row r="686" spans="1:26" ht="24.75">
      <c r="A686" s="129"/>
      <c r="B686" s="126"/>
      <c r="C686" s="127"/>
      <c r="D686" s="139"/>
      <c r="E686" s="128"/>
      <c r="F686" s="129"/>
      <c r="G686" s="136"/>
      <c r="H686" s="136"/>
      <c r="I686" s="129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  <c r="Z686" s="129"/>
    </row>
    <row r="687" spans="1:26" ht="24.75">
      <c r="A687" s="129"/>
      <c r="B687" s="126"/>
      <c r="C687" s="127"/>
      <c r="D687" s="139"/>
      <c r="E687" s="128"/>
      <c r="F687" s="129"/>
      <c r="G687" s="138"/>
      <c r="H687" s="138"/>
      <c r="I687" s="129"/>
      <c r="J687" s="129"/>
      <c r="K687" s="129"/>
      <c r="L687" s="129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  <c r="Z687" s="129"/>
    </row>
    <row r="688" spans="1:26" ht="24.75">
      <c r="A688" s="129"/>
      <c r="B688" s="126"/>
      <c r="C688" s="127"/>
      <c r="D688" s="139"/>
      <c r="E688" s="128"/>
      <c r="F688" s="129"/>
      <c r="G688" s="136"/>
      <c r="H688" s="136"/>
      <c r="I688" s="129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  <c r="Z688" s="129"/>
    </row>
    <row r="689" spans="1:26" ht="24.75">
      <c r="A689" s="129"/>
      <c r="B689" s="126"/>
      <c r="C689" s="127"/>
      <c r="D689" s="139"/>
      <c r="E689" s="128"/>
      <c r="F689" s="129"/>
      <c r="G689" s="138"/>
      <c r="H689" s="138"/>
      <c r="I689" s="129"/>
      <c r="J689" s="129"/>
      <c r="K689" s="129"/>
      <c r="L689" s="129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  <c r="Z689" s="129"/>
    </row>
    <row r="690" spans="1:26" ht="24.75">
      <c r="A690" s="129"/>
      <c r="B690" s="126"/>
      <c r="C690" s="127"/>
      <c r="D690" s="139"/>
      <c r="E690" s="128"/>
      <c r="F690" s="129"/>
      <c r="G690" s="136"/>
      <c r="H690" s="136"/>
      <c r="I690" s="129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  <c r="Z690" s="129"/>
    </row>
    <row r="691" spans="1:26" ht="24.75">
      <c r="A691" s="129"/>
      <c r="B691" s="126"/>
      <c r="C691" s="127"/>
      <c r="D691" s="139"/>
      <c r="E691" s="128"/>
      <c r="F691" s="129"/>
      <c r="G691" s="138"/>
      <c r="H691" s="138"/>
      <c r="I691" s="129"/>
      <c r="J691" s="129"/>
      <c r="K691" s="129"/>
      <c r="L691" s="129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  <c r="Z691" s="129"/>
    </row>
    <row r="692" spans="1:26" ht="24.75">
      <c r="A692" s="129"/>
      <c r="B692" s="126"/>
      <c r="C692" s="127"/>
      <c r="D692" s="139"/>
      <c r="E692" s="128"/>
      <c r="F692" s="129"/>
      <c r="G692" s="136"/>
      <c r="H692" s="136"/>
      <c r="I692" s="129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  <c r="Z692" s="129"/>
    </row>
    <row r="693" spans="1:26" ht="24.75">
      <c r="A693" s="129"/>
      <c r="B693" s="126"/>
      <c r="C693" s="127"/>
      <c r="D693" s="139"/>
      <c r="E693" s="128"/>
      <c r="F693" s="129"/>
      <c r="G693" s="138"/>
      <c r="H693" s="138"/>
      <c r="I693" s="129"/>
      <c r="J693" s="129"/>
      <c r="K693" s="129"/>
      <c r="L693" s="129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  <c r="Z693" s="129"/>
    </row>
    <row r="694" spans="1:26" ht="24.75">
      <c r="A694" s="129"/>
      <c r="B694" s="126"/>
      <c r="C694" s="127"/>
      <c r="D694" s="139"/>
      <c r="E694" s="128"/>
      <c r="F694" s="129"/>
      <c r="G694" s="136"/>
      <c r="H694" s="136"/>
      <c r="I694" s="129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  <c r="Z694" s="129"/>
    </row>
    <row r="695" spans="1:26" ht="24.75">
      <c r="A695" s="129"/>
      <c r="B695" s="126"/>
      <c r="C695" s="127"/>
      <c r="D695" s="139"/>
      <c r="E695" s="128"/>
      <c r="F695" s="129"/>
      <c r="G695" s="138"/>
      <c r="H695" s="138"/>
      <c r="I695" s="129"/>
      <c r="J695" s="129"/>
      <c r="K695" s="129"/>
      <c r="L695" s="129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  <c r="Z695" s="129"/>
    </row>
    <row r="696" spans="1:26" ht="24.75">
      <c r="A696" s="129"/>
      <c r="B696" s="126"/>
      <c r="C696" s="127"/>
      <c r="D696" s="139"/>
      <c r="E696" s="128"/>
      <c r="F696" s="129"/>
      <c r="G696" s="136"/>
      <c r="H696" s="136"/>
      <c r="I696" s="129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  <c r="Z696" s="129"/>
    </row>
    <row r="697" spans="1:26" ht="24.75">
      <c r="A697" s="129"/>
      <c r="B697" s="126"/>
      <c r="C697" s="127"/>
      <c r="D697" s="139"/>
      <c r="E697" s="128"/>
      <c r="F697" s="129"/>
      <c r="G697" s="138"/>
      <c r="H697" s="138"/>
      <c r="I697" s="129"/>
      <c r="J697" s="129"/>
      <c r="K697" s="129"/>
      <c r="L697" s="129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  <c r="Z697" s="129"/>
    </row>
    <row r="698" spans="1:26" ht="24.75">
      <c r="A698" s="129"/>
      <c r="B698" s="126"/>
      <c r="C698" s="127"/>
      <c r="D698" s="139"/>
      <c r="E698" s="128"/>
      <c r="F698" s="129"/>
      <c r="G698" s="136"/>
      <c r="H698" s="136"/>
      <c r="I698" s="129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  <c r="Z698" s="129"/>
    </row>
    <row r="699" spans="1:26" ht="24.75">
      <c r="A699" s="129"/>
      <c r="B699" s="126"/>
      <c r="C699" s="127"/>
      <c r="D699" s="139"/>
      <c r="E699" s="128"/>
      <c r="F699" s="129"/>
      <c r="G699" s="138"/>
      <c r="H699" s="138"/>
      <c r="I699" s="129"/>
      <c r="J699" s="129"/>
      <c r="K699" s="129"/>
      <c r="L699" s="129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</row>
    <row r="700" spans="1:26" ht="24.75">
      <c r="A700" s="129"/>
      <c r="B700" s="126"/>
      <c r="C700" s="127"/>
      <c r="D700" s="139"/>
      <c r="E700" s="128"/>
      <c r="F700" s="129"/>
      <c r="G700" s="136"/>
      <c r="H700" s="136"/>
      <c r="I700" s="129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</row>
    <row r="701" spans="1:26" ht="24.75">
      <c r="A701" s="129"/>
      <c r="B701" s="126"/>
      <c r="C701" s="127"/>
      <c r="D701" s="139"/>
      <c r="E701" s="128"/>
      <c r="F701" s="129"/>
      <c r="G701" s="138"/>
      <c r="H701" s="138"/>
      <c r="I701" s="129"/>
      <c r="J701" s="129"/>
      <c r="K701" s="129"/>
      <c r="L701" s="129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</row>
    <row r="702" spans="1:26" ht="24.75">
      <c r="A702" s="129"/>
      <c r="B702" s="126"/>
      <c r="C702" s="127"/>
      <c r="D702" s="139"/>
      <c r="E702" s="128"/>
      <c r="F702" s="129"/>
      <c r="G702" s="136"/>
      <c r="H702" s="136"/>
      <c r="I702" s="129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</row>
    <row r="703" spans="1:26" ht="24.75">
      <c r="A703" s="129"/>
      <c r="B703" s="126"/>
      <c r="C703" s="127"/>
      <c r="D703" s="139"/>
      <c r="E703" s="128"/>
      <c r="F703" s="129"/>
      <c r="G703" s="138"/>
      <c r="H703" s="138"/>
      <c r="I703" s="129"/>
      <c r="J703" s="129"/>
      <c r="K703" s="129"/>
      <c r="L703" s="129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</row>
    <row r="704" spans="1:26" ht="24.75">
      <c r="A704" s="129"/>
      <c r="B704" s="126"/>
      <c r="C704" s="127"/>
      <c r="D704" s="139"/>
      <c r="E704" s="128"/>
      <c r="F704" s="129"/>
      <c r="G704" s="136"/>
      <c r="H704" s="136"/>
      <c r="I704" s="129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</row>
    <row r="705" spans="1:26" ht="24.75">
      <c r="A705" s="129"/>
      <c r="B705" s="126"/>
      <c r="C705" s="127"/>
      <c r="D705" s="139"/>
      <c r="E705" s="128"/>
      <c r="F705" s="129"/>
      <c r="G705" s="138"/>
      <c r="H705" s="138"/>
      <c r="I705" s="129"/>
      <c r="J705" s="129"/>
      <c r="K705" s="129"/>
      <c r="L705" s="129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</row>
    <row r="706" spans="1:26" ht="24.75">
      <c r="A706" s="129"/>
      <c r="B706" s="126"/>
      <c r="C706" s="127"/>
      <c r="D706" s="139"/>
      <c r="E706" s="128"/>
      <c r="F706" s="129"/>
      <c r="G706" s="136"/>
      <c r="H706" s="136"/>
      <c r="I706" s="129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</row>
    <row r="707" spans="1:26" ht="24.75">
      <c r="A707" s="129"/>
      <c r="B707" s="126"/>
      <c r="C707" s="127"/>
      <c r="D707" s="139"/>
      <c r="E707" s="128"/>
      <c r="F707" s="129"/>
      <c r="G707" s="138"/>
      <c r="H707" s="138"/>
      <c r="I707" s="129"/>
      <c r="J707" s="129"/>
      <c r="K707" s="129"/>
      <c r="L707" s="129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</row>
    <row r="708" spans="1:26" ht="24.75">
      <c r="A708" s="129"/>
      <c r="B708" s="126"/>
      <c r="C708" s="127"/>
      <c r="D708" s="139"/>
      <c r="E708" s="128"/>
      <c r="F708" s="129"/>
      <c r="G708" s="136"/>
      <c r="H708" s="136"/>
      <c r="I708" s="129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</row>
    <row r="709" spans="1:26" ht="24.75">
      <c r="A709" s="129"/>
      <c r="B709" s="126"/>
      <c r="C709" s="127"/>
      <c r="D709" s="139"/>
      <c r="E709" s="128"/>
      <c r="F709" s="129"/>
      <c r="G709" s="138"/>
      <c r="H709" s="138"/>
      <c r="I709" s="129"/>
      <c r="J709" s="129"/>
      <c r="K709" s="129"/>
      <c r="L709" s="129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</row>
    <row r="710" spans="1:26" ht="24.75">
      <c r="A710" s="129"/>
      <c r="B710" s="126"/>
      <c r="C710" s="127"/>
      <c r="D710" s="139"/>
      <c r="E710" s="128"/>
      <c r="F710" s="129"/>
      <c r="G710" s="136"/>
      <c r="H710" s="136"/>
      <c r="I710" s="129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</row>
    <row r="711" spans="1:26" ht="24.75">
      <c r="A711" s="129"/>
      <c r="B711" s="126"/>
      <c r="C711" s="127"/>
      <c r="D711" s="139"/>
      <c r="E711" s="128"/>
      <c r="F711" s="129"/>
      <c r="G711" s="138"/>
      <c r="H711" s="138"/>
      <c r="I711" s="129"/>
      <c r="J711" s="129"/>
      <c r="K711" s="129"/>
      <c r="L711" s="129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</row>
    <row r="712" spans="1:26" ht="24.75">
      <c r="A712" s="129"/>
      <c r="B712" s="126"/>
      <c r="C712" s="127"/>
      <c r="D712" s="139"/>
      <c r="E712" s="128"/>
      <c r="F712" s="129"/>
      <c r="G712" s="136"/>
      <c r="H712" s="136"/>
      <c r="I712" s="129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</row>
    <row r="713" spans="1:26" ht="24.75">
      <c r="A713" s="129"/>
      <c r="B713" s="126"/>
      <c r="C713" s="127"/>
      <c r="D713" s="139"/>
      <c r="E713" s="128"/>
      <c r="F713" s="129"/>
      <c r="G713" s="138"/>
      <c r="H713" s="138"/>
      <c r="I713" s="129"/>
      <c r="J713" s="129"/>
      <c r="K713" s="129"/>
      <c r="L713" s="129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</row>
    <row r="714" spans="1:26" ht="24.75">
      <c r="A714" s="129"/>
      <c r="B714" s="126"/>
      <c r="C714" s="127"/>
      <c r="D714" s="139"/>
      <c r="E714" s="128"/>
      <c r="F714" s="129"/>
      <c r="G714" s="136"/>
      <c r="H714" s="136"/>
      <c r="I714" s="129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</row>
    <row r="715" spans="1:26" ht="24.75">
      <c r="A715" s="129"/>
      <c r="B715" s="126"/>
      <c r="C715" s="127"/>
      <c r="D715" s="139"/>
      <c r="E715" s="128"/>
      <c r="F715" s="129"/>
      <c r="G715" s="138"/>
      <c r="H715" s="138"/>
      <c r="I715" s="129"/>
      <c r="J715" s="129"/>
      <c r="K715" s="129"/>
      <c r="L715" s="129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</row>
    <row r="716" spans="1:26" ht="24.75">
      <c r="A716" s="129"/>
      <c r="B716" s="126"/>
      <c r="C716" s="127"/>
      <c r="D716" s="139"/>
      <c r="E716" s="128"/>
      <c r="F716" s="129"/>
      <c r="G716" s="136"/>
      <c r="H716" s="136"/>
      <c r="I716" s="129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</row>
    <row r="717" spans="1:26" ht="24.75">
      <c r="A717" s="129"/>
      <c r="B717" s="126"/>
      <c r="C717" s="127"/>
      <c r="D717" s="139"/>
      <c r="E717" s="128"/>
      <c r="F717" s="129"/>
      <c r="G717" s="138"/>
      <c r="H717" s="138"/>
      <c r="I717" s="129"/>
      <c r="J717" s="129"/>
      <c r="K717" s="129"/>
      <c r="L717" s="129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</row>
    <row r="718" spans="1:26" ht="24.75">
      <c r="A718" s="129"/>
      <c r="B718" s="126"/>
      <c r="C718" s="127"/>
      <c r="D718" s="139"/>
      <c r="E718" s="128"/>
      <c r="F718" s="129"/>
      <c r="G718" s="136"/>
      <c r="H718" s="136"/>
      <c r="I718" s="129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</row>
    <row r="719" spans="1:26" ht="24.75">
      <c r="A719" s="129"/>
      <c r="B719" s="126"/>
      <c r="C719" s="127"/>
      <c r="D719" s="139"/>
      <c r="E719" s="128"/>
      <c r="F719" s="129"/>
      <c r="G719" s="138"/>
      <c r="H719" s="138"/>
      <c r="I719" s="129"/>
      <c r="J719" s="129"/>
      <c r="K719" s="129"/>
      <c r="L719" s="129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</row>
    <row r="720" spans="1:26" ht="24.75">
      <c r="A720" s="129"/>
      <c r="B720" s="126"/>
      <c r="C720" s="127"/>
      <c r="D720" s="139"/>
      <c r="E720" s="128"/>
      <c r="F720" s="129"/>
      <c r="G720" s="136"/>
      <c r="H720" s="136"/>
      <c r="I720" s="129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</row>
    <row r="721" spans="1:26" ht="24.75">
      <c r="A721" s="129"/>
      <c r="B721" s="126"/>
      <c r="C721" s="127"/>
      <c r="D721" s="139"/>
      <c r="E721" s="128"/>
      <c r="F721" s="129"/>
      <c r="G721" s="138"/>
      <c r="H721" s="138"/>
      <c r="I721" s="129"/>
      <c r="J721" s="129"/>
      <c r="K721" s="129"/>
      <c r="L721" s="129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</row>
    <row r="722" spans="1:26" ht="24.75">
      <c r="A722" s="129"/>
      <c r="B722" s="126"/>
      <c r="C722" s="127"/>
      <c r="D722" s="139"/>
      <c r="E722" s="128"/>
      <c r="F722" s="129"/>
      <c r="G722" s="136"/>
      <c r="H722" s="136"/>
      <c r="I722" s="129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</row>
    <row r="723" spans="1:26" ht="24.75">
      <c r="A723" s="129"/>
      <c r="B723" s="126"/>
      <c r="C723" s="127"/>
      <c r="D723" s="139"/>
      <c r="E723" s="128"/>
      <c r="F723" s="129"/>
      <c r="G723" s="138"/>
      <c r="H723" s="138"/>
      <c r="I723" s="129"/>
      <c r="J723" s="129"/>
      <c r="K723" s="129"/>
      <c r="L723" s="129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</row>
    <row r="724" spans="1:26" ht="24.75">
      <c r="A724" s="129"/>
      <c r="B724" s="126"/>
      <c r="C724" s="127"/>
      <c r="D724" s="139"/>
      <c r="E724" s="128"/>
      <c r="F724" s="129"/>
      <c r="G724" s="136"/>
      <c r="H724" s="136"/>
      <c r="I724" s="129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</row>
    <row r="725" spans="1:26" ht="24.75">
      <c r="A725" s="129"/>
      <c r="B725" s="126"/>
      <c r="C725" s="127"/>
      <c r="D725" s="139"/>
      <c r="E725" s="128"/>
      <c r="F725" s="129"/>
      <c r="G725" s="138"/>
      <c r="H725" s="138"/>
      <c r="I725" s="129"/>
      <c r="J725" s="129"/>
      <c r="K725" s="129"/>
      <c r="L725" s="129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</row>
    <row r="726" spans="1:26" ht="24.75">
      <c r="A726" s="129"/>
      <c r="B726" s="126"/>
      <c r="C726" s="127"/>
      <c r="D726" s="139"/>
      <c r="E726" s="128"/>
      <c r="F726" s="129"/>
      <c r="G726" s="136"/>
      <c r="H726" s="136"/>
      <c r="I726" s="129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</row>
    <row r="727" spans="1:26" ht="24.75">
      <c r="A727" s="129"/>
      <c r="B727" s="126"/>
      <c r="C727" s="127"/>
      <c r="D727" s="139"/>
      <c r="E727" s="128"/>
      <c r="F727" s="129"/>
      <c r="G727" s="138"/>
      <c r="H727" s="138"/>
      <c r="I727" s="129"/>
      <c r="J727" s="129"/>
      <c r="K727" s="129"/>
      <c r="L727" s="129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  <c r="Z727" s="129"/>
    </row>
    <row r="728" spans="1:26" ht="24.75">
      <c r="A728" s="129"/>
      <c r="B728" s="126"/>
      <c r="C728" s="127"/>
      <c r="D728" s="139"/>
      <c r="E728" s="128"/>
      <c r="F728" s="129"/>
      <c r="G728" s="136"/>
      <c r="H728" s="136"/>
      <c r="I728" s="129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  <c r="Z728" s="129"/>
    </row>
    <row r="729" spans="1:26" ht="24.75">
      <c r="A729" s="129"/>
      <c r="B729" s="126"/>
      <c r="C729" s="127"/>
      <c r="D729" s="139"/>
      <c r="E729" s="128"/>
      <c r="F729" s="129"/>
      <c r="G729" s="138"/>
      <c r="H729" s="138"/>
      <c r="I729" s="129"/>
      <c r="J729" s="129"/>
      <c r="K729" s="129"/>
      <c r="L729" s="129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  <c r="Z729" s="129"/>
    </row>
    <row r="730" spans="1:26" ht="24.75">
      <c r="A730" s="129"/>
      <c r="B730" s="126"/>
      <c r="C730" s="127"/>
      <c r="D730" s="139"/>
      <c r="E730" s="128"/>
      <c r="F730" s="129"/>
      <c r="G730" s="136"/>
      <c r="H730" s="136"/>
      <c r="I730" s="129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  <c r="Z730" s="129"/>
    </row>
    <row r="731" spans="1:26" ht="24.75">
      <c r="A731" s="129"/>
      <c r="B731" s="126"/>
      <c r="C731" s="127"/>
      <c r="D731" s="139"/>
      <c r="E731" s="128"/>
      <c r="F731" s="129"/>
      <c r="G731" s="138"/>
      <c r="H731" s="138"/>
      <c r="I731" s="129"/>
      <c r="J731" s="129"/>
      <c r="K731" s="129"/>
      <c r="L731" s="129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  <c r="Z731" s="129"/>
    </row>
    <row r="732" spans="1:26" ht="24.75">
      <c r="A732" s="129"/>
      <c r="B732" s="126"/>
      <c r="C732" s="127"/>
      <c r="D732" s="139"/>
      <c r="E732" s="128"/>
      <c r="F732" s="129"/>
      <c r="G732" s="136"/>
      <c r="H732" s="136"/>
      <c r="I732" s="129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  <c r="Z732" s="129"/>
    </row>
    <row r="733" spans="1:26" ht="24.75">
      <c r="A733" s="129"/>
      <c r="B733" s="126"/>
      <c r="C733" s="127"/>
      <c r="D733" s="139"/>
      <c r="E733" s="128"/>
      <c r="F733" s="129"/>
      <c r="G733" s="138"/>
      <c r="H733" s="138"/>
      <c r="I733" s="129"/>
      <c r="J733" s="129"/>
      <c r="K733" s="129"/>
      <c r="L733" s="129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  <c r="Z733" s="129"/>
    </row>
    <row r="734" spans="1:26" ht="24.75">
      <c r="A734" s="129"/>
      <c r="B734" s="126"/>
      <c r="C734" s="127"/>
      <c r="D734" s="139"/>
      <c r="E734" s="128"/>
      <c r="F734" s="129"/>
      <c r="G734" s="136"/>
      <c r="H734" s="136"/>
      <c r="I734" s="129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  <c r="Z734" s="129"/>
    </row>
    <row r="735" spans="1:26" ht="24.75">
      <c r="A735" s="129"/>
      <c r="B735" s="126"/>
      <c r="C735" s="127"/>
      <c r="D735" s="139"/>
      <c r="E735" s="128"/>
      <c r="F735" s="129"/>
      <c r="G735" s="138"/>
      <c r="H735" s="138"/>
      <c r="I735" s="129"/>
      <c r="J735" s="129"/>
      <c r="K735" s="129"/>
      <c r="L735" s="129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  <c r="Z735" s="129"/>
    </row>
    <row r="736" spans="1:26" ht="24.75">
      <c r="A736" s="129"/>
      <c r="B736" s="126"/>
      <c r="C736" s="127"/>
      <c r="D736" s="139"/>
      <c r="E736" s="128"/>
      <c r="F736" s="129"/>
      <c r="G736" s="136"/>
      <c r="H736" s="136"/>
      <c r="I736" s="129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  <c r="Z736" s="129"/>
    </row>
    <row r="737" spans="1:26" ht="24.75">
      <c r="A737" s="129"/>
      <c r="B737" s="126"/>
      <c r="C737" s="127"/>
      <c r="D737" s="139"/>
      <c r="E737" s="128"/>
      <c r="F737" s="129"/>
      <c r="G737" s="138"/>
      <c r="H737" s="138"/>
      <c r="I737" s="129"/>
      <c r="J737" s="129"/>
      <c r="K737" s="129"/>
      <c r="L737" s="129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  <c r="Z737" s="129"/>
    </row>
    <row r="738" spans="1:26" ht="24.75">
      <c r="A738" s="129"/>
      <c r="B738" s="126"/>
      <c r="C738" s="127"/>
      <c r="D738" s="139"/>
      <c r="E738" s="128"/>
      <c r="F738" s="129"/>
      <c r="G738" s="136"/>
      <c r="H738" s="136"/>
      <c r="I738" s="129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  <c r="Z738" s="129"/>
    </row>
    <row r="739" spans="1:26" ht="24.75">
      <c r="A739" s="129"/>
      <c r="B739" s="126"/>
      <c r="C739" s="127"/>
      <c r="D739" s="139"/>
      <c r="E739" s="128"/>
      <c r="F739" s="129"/>
      <c r="G739" s="138"/>
      <c r="H739" s="138"/>
      <c r="I739" s="129"/>
      <c r="J739" s="129"/>
      <c r="K739" s="129"/>
      <c r="L739" s="129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  <c r="Z739" s="129"/>
    </row>
    <row r="740" spans="1:26" ht="24.75">
      <c r="A740" s="129"/>
      <c r="B740" s="126"/>
      <c r="C740" s="127"/>
      <c r="D740" s="139"/>
      <c r="E740" s="128"/>
      <c r="F740" s="129"/>
      <c r="G740" s="136"/>
      <c r="H740" s="136"/>
      <c r="I740" s="129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  <c r="Z740" s="129"/>
    </row>
    <row r="741" spans="1:26" ht="24.75">
      <c r="A741" s="129"/>
      <c r="B741" s="126"/>
      <c r="C741" s="127"/>
      <c r="D741" s="139"/>
      <c r="E741" s="128"/>
      <c r="F741" s="129"/>
      <c r="G741" s="138"/>
      <c r="H741" s="138"/>
      <c r="I741" s="129"/>
      <c r="J741" s="129"/>
      <c r="K741" s="129"/>
      <c r="L741" s="129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  <c r="Z741" s="129"/>
    </row>
    <row r="742" spans="1:26" ht="24.75">
      <c r="A742" s="129"/>
      <c r="B742" s="126"/>
      <c r="C742" s="127"/>
      <c r="D742" s="139"/>
      <c r="E742" s="128"/>
      <c r="F742" s="129"/>
      <c r="G742" s="136"/>
      <c r="H742" s="136"/>
      <c r="I742" s="129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  <c r="Z742" s="129"/>
    </row>
    <row r="743" spans="1:26" ht="24.75">
      <c r="A743" s="129"/>
      <c r="B743" s="126"/>
      <c r="C743" s="127"/>
      <c r="D743" s="139"/>
      <c r="E743" s="128"/>
      <c r="F743" s="129"/>
      <c r="G743" s="138"/>
      <c r="H743" s="138"/>
      <c r="I743" s="129"/>
      <c r="J743" s="129"/>
      <c r="K743" s="129"/>
      <c r="L743" s="129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  <c r="Z743" s="129"/>
    </row>
    <row r="744" spans="1:26" ht="24.75">
      <c r="A744" s="129"/>
      <c r="B744" s="126"/>
      <c r="C744" s="127"/>
      <c r="D744" s="139"/>
      <c r="E744" s="128"/>
      <c r="F744" s="129"/>
      <c r="G744" s="136"/>
      <c r="H744" s="136"/>
      <c r="I744" s="129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  <c r="Z744" s="129"/>
    </row>
    <row r="745" spans="1:26" ht="24.75">
      <c r="A745" s="129"/>
      <c r="B745" s="126"/>
      <c r="C745" s="127"/>
      <c r="D745" s="139"/>
      <c r="E745" s="128"/>
      <c r="F745" s="129"/>
      <c r="G745" s="138"/>
      <c r="H745" s="138"/>
      <c r="I745" s="129"/>
      <c r="J745" s="129"/>
      <c r="K745" s="129"/>
      <c r="L745" s="129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</row>
    <row r="746" spans="1:26" ht="24.75">
      <c r="A746" s="129"/>
      <c r="B746" s="126"/>
      <c r="C746" s="127"/>
      <c r="D746" s="139"/>
      <c r="E746" s="128"/>
      <c r="F746" s="129"/>
      <c r="G746" s="136"/>
      <c r="H746" s="136"/>
      <c r="I746" s="129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</row>
    <row r="747" spans="1:26" ht="24.75">
      <c r="A747" s="129"/>
      <c r="B747" s="126"/>
      <c r="C747" s="127"/>
      <c r="D747" s="139"/>
      <c r="E747" s="128"/>
      <c r="F747" s="129"/>
      <c r="G747" s="138"/>
      <c r="H747" s="138"/>
      <c r="I747" s="129"/>
      <c r="J747" s="129"/>
      <c r="K747" s="129"/>
      <c r="L747" s="129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</row>
    <row r="748" spans="1:26" ht="24.75">
      <c r="A748" s="129"/>
      <c r="B748" s="126"/>
      <c r="C748" s="127"/>
      <c r="D748" s="139"/>
      <c r="E748" s="128"/>
      <c r="F748" s="129"/>
      <c r="G748" s="136"/>
      <c r="H748" s="136"/>
      <c r="I748" s="129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  <c r="Z748" s="129"/>
    </row>
    <row r="749" spans="1:26" ht="24.75">
      <c r="A749" s="129"/>
      <c r="B749" s="126"/>
      <c r="C749" s="127"/>
      <c r="D749" s="139"/>
      <c r="E749" s="128"/>
      <c r="F749" s="129"/>
      <c r="G749" s="138"/>
      <c r="H749" s="138"/>
      <c r="I749" s="129"/>
      <c r="J749" s="129"/>
      <c r="K749" s="129"/>
      <c r="L749" s="129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  <c r="Z749" s="129"/>
    </row>
    <row r="750" spans="1:26" ht="24.75">
      <c r="A750" s="129"/>
      <c r="B750" s="126"/>
      <c r="C750" s="127"/>
      <c r="D750" s="139"/>
      <c r="E750" s="128"/>
      <c r="F750" s="129"/>
      <c r="G750" s="136"/>
      <c r="H750" s="136"/>
      <c r="I750" s="129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  <c r="Z750" s="129"/>
    </row>
    <row r="751" spans="1:26" ht="24.75">
      <c r="A751" s="129"/>
      <c r="B751" s="126"/>
      <c r="C751" s="127"/>
      <c r="D751" s="139"/>
      <c r="E751" s="128"/>
      <c r="F751" s="129"/>
      <c r="G751" s="138"/>
      <c r="H751" s="138"/>
      <c r="I751" s="129"/>
      <c r="J751" s="129"/>
      <c r="K751" s="129"/>
      <c r="L751" s="129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  <c r="Z751" s="129"/>
    </row>
    <row r="752" spans="1:26" ht="24.75">
      <c r="A752" s="129"/>
      <c r="B752" s="126"/>
      <c r="C752" s="127"/>
      <c r="D752" s="139"/>
      <c r="E752" s="128"/>
      <c r="F752" s="129"/>
      <c r="G752" s="136"/>
      <c r="H752" s="136"/>
      <c r="I752" s="129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  <c r="Z752" s="129"/>
    </row>
    <row r="753" spans="1:26" ht="24.75">
      <c r="A753" s="129"/>
      <c r="B753" s="126"/>
      <c r="C753" s="127"/>
      <c r="D753" s="139"/>
      <c r="E753" s="128"/>
      <c r="F753" s="129"/>
      <c r="G753" s="138"/>
      <c r="H753" s="138"/>
      <c r="I753" s="129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</row>
    <row r="754" spans="1:26" ht="24.75">
      <c r="A754" s="129"/>
      <c r="B754" s="126"/>
      <c r="C754" s="127"/>
      <c r="D754" s="139"/>
      <c r="E754" s="128"/>
      <c r="F754" s="129"/>
      <c r="G754" s="136"/>
      <c r="H754" s="136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</row>
    <row r="755" spans="1:26" ht="24.75">
      <c r="A755" s="129"/>
      <c r="B755" s="126"/>
      <c r="C755" s="127"/>
      <c r="D755" s="139"/>
      <c r="E755" s="128"/>
      <c r="F755" s="129"/>
      <c r="G755" s="138"/>
      <c r="H755" s="138"/>
      <c r="I755" s="129"/>
      <c r="J755" s="129"/>
      <c r="K755" s="129"/>
      <c r="L755" s="129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  <c r="Z755" s="129"/>
    </row>
    <row r="756" spans="1:26" ht="24.75">
      <c r="A756" s="129"/>
      <c r="B756" s="126"/>
      <c r="C756" s="127"/>
      <c r="D756" s="139"/>
      <c r="E756" s="128"/>
      <c r="F756" s="129"/>
      <c r="G756" s="136"/>
      <c r="H756" s="136"/>
      <c r="I756" s="129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  <c r="Z756" s="129"/>
    </row>
    <row r="757" spans="1:26" ht="24.75">
      <c r="A757" s="129"/>
      <c r="B757" s="126"/>
      <c r="C757" s="127"/>
      <c r="D757" s="139"/>
      <c r="E757" s="128"/>
      <c r="F757" s="129"/>
      <c r="G757" s="138"/>
      <c r="H757" s="138"/>
      <c r="I757" s="129"/>
      <c r="J757" s="129"/>
      <c r="K757" s="129"/>
      <c r="L757" s="129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  <c r="Z757" s="129"/>
    </row>
    <row r="758" spans="1:26" ht="24.75">
      <c r="A758" s="129"/>
      <c r="B758" s="126"/>
      <c r="C758" s="127"/>
      <c r="D758" s="139"/>
      <c r="E758" s="128"/>
      <c r="F758" s="129"/>
      <c r="G758" s="136"/>
      <c r="H758" s="136"/>
      <c r="I758" s="129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  <c r="Z758" s="129"/>
    </row>
    <row r="759" spans="1:26" ht="24.75">
      <c r="A759" s="129"/>
      <c r="B759" s="126"/>
      <c r="C759" s="127"/>
      <c r="D759" s="139"/>
      <c r="E759" s="128"/>
      <c r="F759" s="129"/>
      <c r="G759" s="138"/>
      <c r="H759" s="138"/>
      <c r="I759" s="129"/>
      <c r="J759" s="129"/>
      <c r="K759" s="129"/>
      <c r="L759" s="129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  <c r="Z759" s="129"/>
    </row>
    <row r="760" spans="1:26" ht="24.75">
      <c r="A760" s="129"/>
      <c r="B760" s="126"/>
      <c r="C760" s="127"/>
      <c r="D760" s="139"/>
      <c r="E760" s="128"/>
      <c r="F760" s="129"/>
      <c r="G760" s="136"/>
      <c r="H760" s="136"/>
      <c r="I760" s="129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  <c r="Z760" s="129"/>
    </row>
    <row r="761" spans="1:26" ht="24.75">
      <c r="A761" s="129"/>
      <c r="B761" s="126"/>
      <c r="C761" s="127"/>
      <c r="D761" s="139"/>
      <c r="E761" s="128"/>
      <c r="F761" s="129"/>
      <c r="G761" s="138"/>
      <c r="H761" s="138"/>
      <c r="I761" s="129"/>
      <c r="J761" s="129"/>
      <c r="K761" s="129"/>
      <c r="L761" s="129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  <c r="Z761" s="129"/>
    </row>
    <row r="762" spans="1:26" ht="24.75">
      <c r="A762" s="129"/>
      <c r="B762" s="126"/>
      <c r="C762" s="127"/>
      <c r="D762" s="139"/>
      <c r="E762" s="128"/>
      <c r="F762" s="129"/>
      <c r="G762" s="136"/>
      <c r="H762" s="136"/>
      <c r="I762" s="129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  <c r="Z762" s="129"/>
    </row>
    <row r="763" spans="1:26" ht="24.75">
      <c r="A763" s="129"/>
      <c r="B763" s="126"/>
      <c r="C763" s="127"/>
      <c r="D763" s="139"/>
      <c r="E763" s="128"/>
      <c r="F763" s="129"/>
      <c r="G763" s="138"/>
      <c r="H763" s="138"/>
      <c r="I763" s="129"/>
      <c r="J763" s="129"/>
      <c r="K763" s="129"/>
      <c r="L763" s="129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  <c r="Z763" s="129"/>
    </row>
    <row r="764" spans="1:26" ht="24.75">
      <c r="A764" s="129"/>
      <c r="B764" s="126"/>
      <c r="C764" s="127"/>
      <c r="D764" s="139"/>
      <c r="E764" s="128"/>
      <c r="F764" s="129"/>
      <c r="G764" s="136"/>
      <c r="H764" s="136"/>
      <c r="I764" s="129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  <c r="Z764" s="129"/>
    </row>
    <row r="765" spans="1:26" ht="24.75">
      <c r="A765" s="129"/>
      <c r="B765" s="126"/>
      <c r="C765" s="127"/>
      <c r="D765" s="139"/>
      <c r="E765" s="128"/>
      <c r="F765" s="129"/>
      <c r="G765" s="138"/>
      <c r="H765" s="138"/>
      <c r="I765" s="129"/>
      <c r="J765" s="129"/>
      <c r="K765" s="129"/>
      <c r="L765" s="129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  <c r="Z765" s="129"/>
    </row>
    <row r="766" spans="1:26" ht="24.75">
      <c r="A766" s="129"/>
      <c r="B766" s="126"/>
      <c r="C766" s="127"/>
      <c r="D766" s="139"/>
      <c r="E766" s="128"/>
      <c r="F766" s="129"/>
      <c r="G766" s="136"/>
      <c r="H766" s="136"/>
      <c r="I766" s="129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  <c r="Z766" s="129"/>
    </row>
    <row r="767" spans="1:26" ht="24.75">
      <c r="A767" s="129"/>
      <c r="B767" s="126"/>
      <c r="C767" s="127"/>
      <c r="D767" s="139"/>
      <c r="E767" s="128"/>
      <c r="F767" s="129"/>
      <c r="G767" s="138"/>
      <c r="H767" s="138"/>
      <c r="I767" s="129"/>
      <c r="J767" s="129"/>
      <c r="K767" s="129"/>
      <c r="L767" s="129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  <c r="Z767" s="129"/>
    </row>
    <row r="768" spans="1:26" ht="24.75">
      <c r="A768" s="129"/>
      <c r="B768" s="126"/>
      <c r="C768" s="127"/>
      <c r="D768" s="139"/>
      <c r="E768" s="128"/>
      <c r="F768" s="129"/>
      <c r="G768" s="136"/>
      <c r="H768" s="136"/>
      <c r="I768" s="129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  <c r="Z768" s="129"/>
    </row>
    <row r="769" spans="1:26" ht="24.75">
      <c r="A769" s="129"/>
      <c r="B769" s="126"/>
      <c r="C769" s="127"/>
      <c r="D769" s="139"/>
      <c r="E769" s="128"/>
      <c r="F769" s="129"/>
      <c r="G769" s="138"/>
      <c r="H769" s="138"/>
      <c r="I769" s="129"/>
      <c r="J769" s="129"/>
      <c r="K769" s="129"/>
      <c r="L769" s="129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  <c r="Z769" s="129"/>
    </row>
    <row r="770" spans="1:26" ht="24.75">
      <c r="A770" s="129"/>
      <c r="B770" s="126"/>
      <c r="C770" s="127"/>
      <c r="D770" s="139"/>
      <c r="E770" s="128"/>
      <c r="F770" s="129"/>
      <c r="G770" s="136"/>
      <c r="H770" s="136"/>
      <c r="I770" s="129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  <c r="Z770" s="129"/>
    </row>
    <row r="771" spans="1:26" ht="24.75">
      <c r="A771" s="129"/>
      <c r="B771" s="126"/>
      <c r="C771" s="127"/>
      <c r="D771" s="139"/>
      <c r="E771" s="128"/>
      <c r="F771" s="129"/>
      <c r="G771" s="138"/>
      <c r="H771" s="138"/>
      <c r="I771" s="129"/>
      <c r="J771" s="129"/>
      <c r="K771" s="129"/>
      <c r="L771" s="129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  <c r="Z771" s="129"/>
    </row>
    <row r="772" spans="1:26" ht="24.75">
      <c r="A772" s="129"/>
      <c r="B772" s="126"/>
      <c r="C772" s="127"/>
      <c r="D772" s="139"/>
      <c r="E772" s="128"/>
      <c r="F772" s="129"/>
      <c r="G772" s="136"/>
      <c r="H772" s="136"/>
      <c r="I772" s="129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  <c r="Z772" s="129"/>
    </row>
    <row r="773" spans="1:26" ht="24.75">
      <c r="A773" s="129"/>
      <c r="B773" s="126"/>
      <c r="C773" s="127"/>
      <c r="D773" s="139"/>
      <c r="E773" s="128"/>
      <c r="F773" s="129"/>
      <c r="G773" s="138"/>
      <c r="H773" s="138"/>
      <c r="I773" s="129"/>
      <c r="J773" s="129"/>
      <c r="K773" s="129"/>
      <c r="L773" s="129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  <c r="Z773" s="129"/>
    </row>
    <row r="774" spans="1:26" ht="24.75">
      <c r="A774" s="129"/>
      <c r="B774" s="126"/>
      <c r="C774" s="127"/>
      <c r="D774" s="139"/>
      <c r="E774" s="128"/>
      <c r="F774" s="129"/>
      <c r="G774" s="136"/>
      <c r="H774" s="136"/>
      <c r="I774" s="129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  <c r="Z774" s="129"/>
    </row>
    <row r="775" spans="1:26" ht="24.75">
      <c r="A775" s="129"/>
      <c r="B775" s="126"/>
      <c r="C775" s="127"/>
      <c r="D775" s="139"/>
      <c r="E775" s="128"/>
      <c r="F775" s="129"/>
      <c r="G775" s="138"/>
      <c r="H775" s="138"/>
      <c r="I775" s="129"/>
      <c r="J775" s="129"/>
      <c r="K775" s="129"/>
      <c r="L775" s="129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  <c r="Z775" s="129"/>
    </row>
    <row r="776" spans="1:26" ht="24.75">
      <c r="A776" s="129"/>
      <c r="B776" s="126"/>
      <c r="C776" s="127"/>
      <c r="D776" s="139"/>
      <c r="E776" s="128"/>
      <c r="F776" s="129"/>
      <c r="G776" s="136"/>
      <c r="H776" s="136"/>
      <c r="I776" s="129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  <c r="Z776" s="129"/>
    </row>
    <row r="777" spans="1:26" ht="24.75">
      <c r="A777" s="129"/>
      <c r="B777" s="126"/>
      <c r="C777" s="127"/>
      <c r="D777" s="139"/>
      <c r="E777" s="128"/>
      <c r="F777" s="129"/>
      <c r="G777" s="138"/>
      <c r="H777" s="138"/>
      <c r="I777" s="129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  <c r="Z777" s="129"/>
    </row>
    <row r="778" spans="1:26" ht="24.75">
      <c r="A778" s="129"/>
      <c r="B778" s="126"/>
      <c r="C778" s="127"/>
      <c r="D778" s="139"/>
      <c r="E778" s="128"/>
      <c r="F778" s="129"/>
      <c r="G778" s="136"/>
      <c r="H778" s="136"/>
      <c r="I778" s="129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  <c r="Z778" s="129"/>
    </row>
    <row r="779" spans="1:26" ht="24.75">
      <c r="A779" s="129"/>
      <c r="B779" s="126"/>
      <c r="C779" s="127"/>
      <c r="D779" s="139"/>
      <c r="E779" s="128"/>
      <c r="F779" s="129"/>
      <c r="G779" s="138"/>
      <c r="H779" s="138"/>
      <c r="I779" s="129"/>
      <c r="J779" s="129"/>
      <c r="K779" s="129"/>
      <c r="L779" s="129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  <c r="Z779" s="129"/>
    </row>
    <row r="780" spans="1:26" ht="24.75">
      <c r="A780" s="129"/>
      <c r="B780" s="126"/>
      <c r="C780" s="127"/>
      <c r="D780" s="139"/>
      <c r="E780" s="128"/>
      <c r="F780" s="129"/>
      <c r="G780" s="136"/>
      <c r="H780" s="136"/>
      <c r="I780" s="129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  <c r="Z780" s="129"/>
    </row>
    <row r="781" spans="1:26" ht="24.75">
      <c r="A781" s="129"/>
      <c r="B781" s="126"/>
      <c r="C781" s="127"/>
      <c r="D781" s="139"/>
      <c r="E781" s="128"/>
      <c r="F781" s="129"/>
      <c r="G781" s="138"/>
      <c r="H781" s="138"/>
      <c r="I781" s="129"/>
      <c r="J781" s="129"/>
      <c r="K781" s="129"/>
      <c r="L781" s="129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  <c r="Z781" s="129"/>
    </row>
    <row r="782" spans="1:26" ht="24.75">
      <c r="A782" s="129"/>
      <c r="B782" s="126"/>
      <c r="C782" s="127"/>
      <c r="D782" s="139"/>
      <c r="E782" s="128"/>
      <c r="F782" s="129"/>
      <c r="G782" s="136"/>
      <c r="H782" s="136"/>
      <c r="I782" s="129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  <c r="Z782" s="129"/>
    </row>
    <row r="783" spans="1:26" ht="24.75">
      <c r="A783" s="129"/>
      <c r="B783" s="126"/>
      <c r="C783" s="127"/>
      <c r="D783" s="139"/>
      <c r="E783" s="128"/>
      <c r="F783" s="129"/>
      <c r="G783" s="138"/>
      <c r="H783" s="138"/>
      <c r="I783" s="129"/>
      <c r="J783" s="129"/>
      <c r="K783" s="129"/>
      <c r="L783" s="129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  <c r="Z783" s="129"/>
    </row>
    <row r="784" spans="1:26" ht="24.75">
      <c r="A784" s="129"/>
      <c r="B784" s="126"/>
      <c r="C784" s="127"/>
      <c r="D784" s="139"/>
      <c r="E784" s="128"/>
      <c r="F784" s="129"/>
      <c r="G784" s="136"/>
      <c r="H784" s="136"/>
      <c r="I784" s="129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  <c r="Z784" s="129"/>
    </row>
    <row r="785" spans="1:26" ht="24.75">
      <c r="A785" s="129"/>
      <c r="B785" s="126"/>
      <c r="C785" s="127"/>
      <c r="D785" s="139"/>
      <c r="E785" s="128"/>
      <c r="F785" s="129"/>
      <c r="G785" s="138"/>
      <c r="H785" s="138"/>
      <c r="I785" s="129"/>
      <c r="J785" s="129"/>
      <c r="K785" s="129"/>
      <c r="L785" s="129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  <c r="Z785" s="129"/>
    </row>
    <row r="786" spans="1:26" ht="24.75">
      <c r="A786" s="129"/>
      <c r="B786" s="126"/>
      <c r="C786" s="127"/>
      <c r="D786" s="139"/>
      <c r="E786" s="128"/>
      <c r="F786" s="129"/>
      <c r="G786" s="136"/>
      <c r="H786" s="136"/>
      <c r="I786" s="129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  <c r="Z786" s="129"/>
    </row>
    <row r="787" spans="1:26" ht="24.75">
      <c r="A787" s="129"/>
      <c r="B787" s="126"/>
      <c r="C787" s="127"/>
      <c r="D787" s="139"/>
      <c r="E787" s="128"/>
      <c r="F787" s="129"/>
      <c r="G787" s="138"/>
      <c r="H787" s="138"/>
      <c r="I787" s="129"/>
      <c r="J787" s="129"/>
      <c r="K787" s="129"/>
      <c r="L787" s="129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  <c r="Z787" s="129"/>
    </row>
    <row r="788" spans="1:26" ht="24.75">
      <c r="A788" s="129"/>
      <c r="B788" s="126"/>
      <c r="C788" s="127"/>
      <c r="D788" s="139"/>
      <c r="E788" s="128"/>
      <c r="F788" s="129"/>
      <c r="G788" s="136"/>
      <c r="H788" s="136"/>
      <c r="I788" s="129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  <c r="Z788" s="129"/>
    </row>
    <row r="789" spans="1:26" ht="24.75">
      <c r="A789" s="129"/>
      <c r="B789" s="126"/>
      <c r="C789" s="127"/>
      <c r="D789" s="139"/>
      <c r="E789" s="128"/>
      <c r="F789" s="129"/>
      <c r="G789" s="138"/>
      <c r="H789" s="138"/>
      <c r="I789" s="129"/>
      <c r="J789" s="129"/>
      <c r="K789" s="129"/>
      <c r="L789" s="129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  <c r="Z789" s="129"/>
    </row>
    <row r="790" spans="1:26" ht="24.75">
      <c r="A790" s="129"/>
      <c r="B790" s="126"/>
      <c r="C790" s="127"/>
      <c r="D790" s="139"/>
      <c r="E790" s="128"/>
      <c r="F790" s="129"/>
      <c r="G790" s="136"/>
      <c r="H790" s="136"/>
      <c r="I790" s="129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  <c r="Z790" s="129"/>
    </row>
    <row r="791" spans="1:26" ht="24.75">
      <c r="A791" s="129"/>
      <c r="B791" s="126"/>
      <c r="C791" s="127"/>
      <c r="D791" s="139"/>
      <c r="E791" s="128"/>
      <c r="F791" s="129"/>
      <c r="G791" s="138"/>
      <c r="H791" s="138"/>
      <c r="I791" s="129"/>
      <c r="J791" s="129"/>
      <c r="K791" s="129"/>
      <c r="L791" s="129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  <c r="Z791" s="129"/>
    </row>
    <row r="792" spans="1:26" ht="24.75">
      <c r="A792" s="129"/>
      <c r="B792" s="126"/>
      <c r="C792" s="127"/>
      <c r="D792" s="139"/>
      <c r="E792" s="128"/>
      <c r="F792" s="129"/>
      <c r="G792" s="136"/>
      <c r="H792" s="136"/>
      <c r="I792" s="129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  <c r="Z792" s="129"/>
    </row>
    <row r="793" spans="1:26" ht="24.75">
      <c r="A793" s="129"/>
      <c r="B793" s="126"/>
      <c r="C793" s="127"/>
      <c r="D793" s="139"/>
      <c r="E793" s="128"/>
      <c r="F793" s="129"/>
      <c r="G793" s="138"/>
      <c r="H793" s="138"/>
      <c r="I793" s="129"/>
      <c r="J793" s="129"/>
      <c r="K793" s="129"/>
      <c r="L793" s="129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  <c r="Z793" s="129"/>
    </row>
    <row r="794" spans="1:26" ht="24.75">
      <c r="A794" s="129"/>
      <c r="B794" s="126"/>
      <c r="C794" s="127"/>
      <c r="D794" s="139"/>
      <c r="E794" s="128"/>
      <c r="F794" s="129"/>
      <c r="G794" s="136"/>
      <c r="H794" s="136"/>
      <c r="I794" s="129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  <c r="Z794" s="129"/>
    </row>
    <row r="795" spans="1:26" ht="24.75">
      <c r="A795" s="129"/>
      <c r="B795" s="126"/>
      <c r="C795" s="127"/>
      <c r="D795" s="139"/>
      <c r="E795" s="128"/>
      <c r="F795" s="129"/>
      <c r="G795" s="138"/>
      <c r="H795" s="138"/>
      <c r="I795" s="129"/>
      <c r="J795" s="129"/>
      <c r="K795" s="129"/>
      <c r="L795" s="129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  <c r="Z795" s="129"/>
    </row>
    <row r="796" spans="1:26" ht="24.75">
      <c r="A796" s="129"/>
      <c r="B796" s="126"/>
      <c r="C796" s="127"/>
      <c r="D796" s="139"/>
      <c r="E796" s="128"/>
      <c r="F796" s="129"/>
      <c r="G796" s="136"/>
      <c r="H796" s="136"/>
      <c r="I796" s="129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  <c r="Z796" s="129"/>
    </row>
    <row r="797" spans="1:26" ht="24.75">
      <c r="A797" s="129"/>
      <c r="B797" s="126"/>
      <c r="C797" s="127"/>
      <c r="D797" s="139"/>
      <c r="E797" s="128"/>
      <c r="F797" s="129"/>
      <c r="G797" s="138"/>
      <c r="H797" s="138"/>
      <c r="I797" s="129"/>
      <c r="J797" s="129"/>
      <c r="K797" s="129"/>
      <c r="L797" s="129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  <c r="Z797" s="129"/>
    </row>
    <row r="798" spans="1:26" ht="24.75">
      <c r="A798" s="129"/>
      <c r="B798" s="126"/>
      <c r="C798" s="127"/>
      <c r="D798" s="139"/>
      <c r="E798" s="128"/>
      <c r="F798" s="129"/>
      <c r="G798" s="136"/>
      <c r="H798" s="136"/>
      <c r="I798" s="129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  <c r="Z798" s="129"/>
    </row>
    <row r="799" spans="1:26" ht="24.75">
      <c r="A799" s="129"/>
      <c r="B799" s="126"/>
      <c r="C799" s="127"/>
      <c r="D799" s="139"/>
      <c r="E799" s="128"/>
      <c r="F799" s="129"/>
      <c r="G799" s="138"/>
      <c r="H799" s="138"/>
      <c r="I799" s="129"/>
      <c r="J799" s="129"/>
      <c r="K799" s="129"/>
      <c r="L799" s="129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  <c r="Z799" s="129"/>
    </row>
    <row r="800" spans="1:26" ht="24.75">
      <c r="A800" s="129"/>
      <c r="B800" s="126"/>
      <c r="C800" s="127"/>
      <c r="D800" s="139"/>
      <c r="E800" s="128"/>
      <c r="F800" s="129"/>
      <c r="G800" s="136"/>
      <c r="H800" s="136"/>
      <c r="I800" s="129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  <c r="Z800" s="129"/>
    </row>
    <row r="801" spans="1:26" ht="24.75">
      <c r="A801" s="129"/>
      <c r="B801" s="126"/>
      <c r="C801" s="127"/>
      <c r="D801" s="139"/>
      <c r="E801" s="128"/>
      <c r="F801" s="129"/>
      <c r="G801" s="138"/>
      <c r="H801" s="138"/>
      <c r="I801" s="129"/>
      <c r="J801" s="129"/>
      <c r="K801" s="129"/>
      <c r="L801" s="129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  <c r="Z801" s="129"/>
    </row>
    <row r="802" spans="1:26" ht="24.75">
      <c r="A802" s="129"/>
      <c r="B802" s="126"/>
      <c r="C802" s="127"/>
      <c r="D802" s="139"/>
      <c r="E802" s="128"/>
      <c r="F802" s="129"/>
      <c r="G802" s="136"/>
      <c r="H802" s="136"/>
      <c r="I802" s="129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  <c r="Z802" s="129"/>
    </row>
    <row r="803" spans="1:26" ht="24.75">
      <c r="A803" s="129"/>
      <c r="B803" s="126"/>
      <c r="C803" s="127"/>
      <c r="D803" s="139"/>
      <c r="E803" s="128"/>
      <c r="F803" s="129"/>
      <c r="G803" s="138"/>
      <c r="H803" s="138"/>
      <c r="I803" s="129"/>
      <c r="J803" s="129"/>
      <c r="K803" s="129"/>
      <c r="L803" s="129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  <c r="Z803" s="129"/>
    </row>
    <row r="804" spans="1:26" ht="24.75">
      <c r="A804" s="129"/>
      <c r="B804" s="126"/>
      <c r="C804" s="127"/>
      <c r="D804" s="139"/>
      <c r="E804" s="128"/>
      <c r="F804" s="129"/>
      <c r="G804" s="136"/>
      <c r="H804" s="136"/>
      <c r="I804" s="129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  <c r="Z804" s="129"/>
    </row>
    <row r="805" spans="1:26" ht="24.75">
      <c r="A805" s="129"/>
      <c r="B805" s="126"/>
      <c r="C805" s="127"/>
      <c r="D805" s="139"/>
      <c r="E805" s="128"/>
      <c r="F805" s="129"/>
      <c r="G805" s="138"/>
      <c r="H805" s="138"/>
      <c r="I805" s="129"/>
      <c r="J805" s="129"/>
      <c r="K805" s="129"/>
      <c r="L805" s="129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  <c r="Z805" s="129"/>
    </row>
    <row r="806" spans="1:26" ht="24.75">
      <c r="A806" s="129"/>
      <c r="B806" s="126"/>
      <c r="C806" s="127"/>
      <c r="D806" s="139"/>
      <c r="E806" s="128"/>
      <c r="F806" s="129"/>
      <c r="G806" s="136"/>
      <c r="H806" s="136"/>
      <c r="I806" s="129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  <c r="Z806" s="129"/>
    </row>
    <row r="807" spans="1:26" ht="24.75">
      <c r="A807" s="129"/>
      <c r="B807" s="126"/>
      <c r="C807" s="127"/>
      <c r="D807" s="139"/>
      <c r="E807" s="128"/>
      <c r="F807" s="129"/>
      <c r="G807" s="138"/>
      <c r="H807" s="138"/>
      <c r="I807" s="129"/>
      <c r="J807" s="129"/>
      <c r="K807" s="129"/>
      <c r="L807" s="129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  <c r="Z807" s="129"/>
    </row>
    <row r="808" spans="1:26" ht="24.75">
      <c r="A808" s="129"/>
      <c r="B808" s="126"/>
      <c r="C808" s="127"/>
      <c r="D808" s="139"/>
      <c r="E808" s="128"/>
      <c r="F808" s="129"/>
      <c r="G808" s="136"/>
      <c r="H808" s="136"/>
      <c r="I808" s="129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  <c r="Z808" s="129"/>
    </row>
    <row r="809" spans="1:26" ht="24.75">
      <c r="A809" s="129"/>
      <c r="B809" s="126"/>
      <c r="C809" s="127"/>
      <c r="D809" s="139"/>
      <c r="E809" s="128"/>
      <c r="F809" s="129"/>
      <c r="G809" s="138"/>
      <c r="H809" s="138"/>
      <c r="I809" s="129"/>
      <c r="J809" s="129"/>
      <c r="K809" s="129"/>
      <c r="L809" s="129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  <c r="Z809" s="129"/>
    </row>
    <row r="810" spans="1:26" ht="24.75">
      <c r="A810" s="129"/>
      <c r="B810" s="126"/>
      <c r="C810" s="127"/>
      <c r="D810" s="139"/>
      <c r="E810" s="128"/>
      <c r="F810" s="129"/>
      <c r="G810" s="136"/>
      <c r="H810" s="136"/>
      <c r="I810" s="129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  <c r="Z810" s="129"/>
    </row>
    <row r="811" spans="1:26" ht="24.75">
      <c r="A811" s="129"/>
      <c r="B811" s="126"/>
      <c r="C811" s="127"/>
      <c r="D811" s="139"/>
      <c r="E811" s="128"/>
      <c r="F811" s="129"/>
      <c r="G811" s="138"/>
      <c r="H811" s="138"/>
      <c r="I811" s="129"/>
      <c r="J811" s="129"/>
      <c r="K811" s="129"/>
      <c r="L811" s="129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  <c r="Z811" s="129"/>
    </row>
    <row r="812" spans="1:26" ht="24.75">
      <c r="A812" s="129"/>
      <c r="B812" s="126"/>
      <c r="C812" s="127"/>
      <c r="D812" s="139"/>
      <c r="E812" s="128"/>
      <c r="F812" s="129"/>
      <c r="G812" s="136"/>
      <c r="H812" s="136"/>
      <c r="I812" s="129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  <c r="Z812" s="129"/>
    </row>
    <row r="813" spans="1:26" ht="24.75">
      <c r="A813" s="129"/>
      <c r="B813" s="126"/>
      <c r="C813" s="127"/>
      <c r="D813" s="139"/>
      <c r="E813" s="128"/>
      <c r="F813" s="129"/>
      <c r="G813" s="138"/>
      <c r="H813" s="138"/>
      <c r="I813" s="129"/>
      <c r="J813" s="129"/>
      <c r="K813" s="129"/>
      <c r="L813" s="129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  <c r="Z813" s="129"/>
    </row>
    <row r="814" spans="1:26" ht="24.75">
      <c r="A814" s="129"/>
      <c r="B814" s="126"/>
      <c r="C814" s="127"/>
      <c r="D814" s="139"/>
      <c r="E814" s="128"/>
      <c r="F814" s="129"/>
      <c r="G814" s="136"/>
      <c r="H814" s="136"/>
      <c r="I814" s="129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  <c r="Z814" s="129"/>
    </row>
    <row r="815" spans="1:26" ht="24.75">
      <c r="A815" s="129"/>
      <c r="B815" s="126"/>
      <c r="C815" s="127"/>
      <c r="D815" s="139"/>
      <c r="E815" s="128"/>
      <c r="F815" s="129"/>
      <c r="G815" s="138"/>
      <c r="H815" s="138"/>
      <c r="I815" s="129"/>
      <c r="J815" s="129"/>
      <c r="K815" s="129"/>
      <c r="L815" s="129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  <c r="Z815" s="129"/>
    </row>
    <row r="816" spans="1:26" ht="24.75">
      <c r="A816" s="129"/>
      <c r="B816" s="126"/>
      <c r="C816" s="127"/>
      <c r="D816" s="139"/>
      <c r="E816" s="128"/>
      <c r="F816" s="129"/>
      <c r="G816" s="136"/>
      <c r="H816" s="136"/>
      <c r="I816" s="129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  <c r="Z816" s="129"/>
    </row>
    <row r="817" spans="1:26" ht="24.75">
      <c r="A817" s="129"/>
      <c r="B817" s="126"/>
      <c r="C817" s="127"/>
      <c r="D817" s="139"/>
      <c r="E817" s="128"/>
      <c r="F817" s="129"/>
      <c r="G817" s="138"/>
      <c r="H817" s="138"/>
      <c r="I817" s="129"/>
      <c r="J817" s="129"/>
      <c r="K817" s="129"/>
      <c r="L817" s="129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  <c r="Z817" s="129"/>
    </row>
    <row r="818" spans="1:26" ht="24.75">
      <c r="A818" s="129"/>
      <c r="B818" s="126"/>
      <c r="C818" s="127"/>
      <c r="D818" s="139"/>
      <c r="E818" s="128"/>
      <c r="F818" s="129"/>
      <c r="G818" s="136"/>
      <c r="H818" s="136"/>
      <c r="I818" s="129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  <c r="Z818" s="129"/>
    </row>
    <row r="819" spans="1:26" ht="24.75">
      <c r="A819" s="129"/>
      <c r="B819" s="126"/>
      <c r="C819" s="127"/>
      <c r="D819" s="139"/>
      <c r="E819" s="128"/>
      <c r="F819" s="129"/>
      <c r="G819" s="138"/>
      <c r="H819" s="138"/>
      <c r="I819" s="129"/>
      <c r="J819" s="129"/>
      <c r="K819" s="129"/>
      <c r="L819" s="129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  <c r="Z819" s="129"/>
    </row>
    <row r="820" spans="1:26" ht="24.75">
      <c r="A820" s="129"/>
      <c r="B820" s="126"/>
      <c r="C820" s="127"/>
      <c r="D820" s="139"/>
      <c r="E820" s="128"/>
      <c r="F820" s="129"/>
      <c r="G820" s="136"/>
      <c r="H820" s="136"/>
      <c r="I820" s="129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  <c r="Z820" s="129"/>
    </row>
    <row r="821" spans="1:26" ht="24.75">
      <c r="A821" s="129"/>
      <c r="B821" s="126"/>
      <c r="C821" s="127"/>
      <c r="D821" s="139"/>
      <c r="E821" s="128"/>
      <c r="F821" s="129"/>
      <c r="G821" s="138"/>
      <c r="H821" s="138"/>
      <c r="I821" s="129"/>
      <c r="J821" s="129"/>
      <c r="K821" s="129"/>
      <c r="L821" s="129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  <c r="Z821" s="129"/>
    </row>
    <row r="822" spans="1:26" ht="24.75">
      <c r="A822" s="129"/>
      <c r="B822" s="126"/>
      <c r="C822" s="127"/>
      <c r="D822" s="139"/>
      <c r="E822" s="128"/>
      <c r="F822" s="129"/>
      <c r="G822" s="136"/>
      <c r="H822" s="136"/>
      <c r="I822" s="129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  <c r="Z822" s="129"/>
    </row>
    <row r="823" spans="1:26" ht="24.75">
      <c r="A823" s="129"/>
      <c r="B823" s="126"/>
      <c r="C823" s="127"/>
      <c r="D823" s="139"/>
      <c r="E823" s="128"/>
      <c r="F823" s="129"/>
      <c r="G823" s="138"/>
      <c r="H823" s="138"/>
      <c r="I823" s="129"/>
      <c r="J823" s="129"/>
      <c r="K823" s="129"/>
      <c r="L823" s="129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  <c r="Z823" s="129"/>
    </row>
    <row r="824" spans="1:26" ht="24.75">
      <c r="A824" s="129"/>
      <c r="B824" s="126"/>
      <c r="C824" s="127"/>
      <c r="D824" s="139"/>
      <c r="E824" s="128"/>
      <c r="F824" s="129"/>
      <c r="G824" s="136"/>
      <c r="H824" s="136"/>
      <c r="I824" s="129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  <c r="Z824" s="129"/>
    </row>
    <row r="825" spans="1:26" ht="24.75">
      <c r="A825" s="129"/>
      <c r="B825" s="126"/>
      <c r="C825" s="127"/>
      <c r="D825" s="139"/>
      <c r="E825" s="128"/>
      <c r="F825" s="129"/>
      <c r="G825" s="138"/>
      <c r="H825" s="138"/>
      <c r="I825" s="129"/>
      <c r="J825" s="129"/>
      <c r="K825" s="129"/>
      <c r="L825" s="129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  <c r="Z825" s="129"/>
    </row>
    <row r="826" spans="1:26" ht="24.75">
      <c r="A826" s="129"/>
      <c r="B826" s="126"/>
      <c r="C826" s="127"/>
      <c r="D826" s="139"/>
      <c r="E826" s="128"/>
      <c r="F826" s="129"/>
      <c r="G826" s="136"/>
      <c r="H826" s="136"/>
      <c r="I826" s="129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  <c r="Z826" s="129"/>
    </row>
    <row r="827" spans="1:26" ht="24.75">
      <c r="A827" s="129"/>
      <c r="B827" s="126"/>
      <c r="C827" s="127"/>
      <c r="D827" s="139"/>
      <c r="E827" s="128"/>
      <c r="F827" s="129"/>
      <c r="G827" s="138"/>
      <c r="H827" s="138"/>
      <c r="I827" s="129"/>
      <c r="J827" s="129"/>
      <c r="K827" s="129"/>
      <c r="L827" s="129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  <c r="Z827" s="129"/>
    </row>
    <row r="828" spans="1:26" ht="24.75">
      <c r="A828" s="129"/>
      <c r="B828" s="126"/>
      <c r="C828" s="127"/>
      <c r="D828" s="139"/>
      <c r="E828" s="128"/>
      <c r="F828" s="129"/>
      <c r="G828" s="136"/>
      <c r="H828" s="136"/>
      <c r="I828" s="129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  <c r="Z828" s="129"/>
    </row>
    <row r="829" spans="1:26" ht="24.75">
      <c r="A829" s="129"/>
      <c r="B829" s="126"/>
      <c r="C829" s="127"/>
      <c r="D829" s="139"/>
      <c r="E829" s="128"/>
      <c r="F829" s="129"/>
      <c r="G829" s="138"/>
      <c r="H829" s="138"/>
      <c r="I829" s="129"/>
      <c r="J829" s="129"/>
      <c r="K829" s="129"/>
      <c r="L829" s="129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  <c r="Z829" s="129"/>
    </row>
    <row r="830" spans="1:26" ht="24.75">
      <c r="A830" s="129"/>
      <c r="B830" s="126"/>
      <c r="C830" s="127"/>
      <c r="D830" s="139"/>
      <c r="E830" s="128"/>
      <c r="F830" s="129"/>
      <c r="G830" s="136"/>
      <c r="H830" s="136"/>
      <c r="I830" s="129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  <c r="Z830" s="129"/>
    </row>
    <row r="831" spans="1:26" ht="24.75">
      <c r="A831" s="129"/>
      <c r="B831" s="126"/>
      <c r="C831" s="127"/>
      <c r="D831" s="139"/>
      <c r="E831" s="128"/>
      <c r="F831" s="129"/>
      <c r="G831" s="138"/>
      <c r="H831" s="138"/>
      <c r="I831" s="129"/>
      <c r="J831" s="129"/>
      <c r="K831" s="129"/>
      <c r="L831" s="129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  <c r="Z831" s="129"/>
    </row>
    <row r="832" spans="1:26" ht="24.75">
      <c r="A832" s="129"/>
      <c r="B832" s="126"/>
      <c r="C832" s="127"/>
      <c r="D832" s="139"/>
      <c r="E832" s="128"/>
      <c r="F832" s="129"/>
      <c r="G832" s="136"/>
      <c r="H832" s="136"/>
      <c r="I832" s="129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  <c r="Z832" s="129"/>
    </row>
    <row r="833" spans="1:26" ht="24.75">
      <c r="A833" s="129"/>
      <c r="B833" s="126"/>
      <c r="C833" s="127"/>
      <c r="D833" s="139"/>
      <c r="E833" s="128"/>
      <c r="F833" s="129"/>
      <c r="G833" s="138"/>
      <c r="H833" s="138"/>
      <c r="I833" s="129"/>
      <c r="J833" s="129"/>
      <c r="K833" s="129"/>
      <c r="L833" s="129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  <c r="Z833" s="129"/>
    </row>
    <row r="834" spans="1:26" ht="24.75">
      <c r="A834" s="129"/>
      <c r="B834" s="126"/>
      <c r="C834" s="127"/>
      <c r="D834" s="139"/>
      <c r="E834" s="128"/>
      <c r="F834" s="129"/>
      <c r="G834" s="136"/>
      <c r="H834" s="136"/>
      <c r="I834" s="129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  <c r="Z834" s="129"/>
    </row>
    <row r="835" spans="1:26" ht="24.75">
      <c r="A835" s="129"/>
      <c r="B835" s="126"/>
      <c r="C835" s="127"/>
      <c r="D835" s="139"/>
      <c r="E835" s="128"/>
      <c r="F835" s="129"/>
      <c r="G835" s="138"/>
      <c r="H835" s="138"/>
      <c r="I835" s="129"/>
      <c r="J835" s="129"/>
      <c r="K835" s="129"/>
      <c r="L835" s="129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  <c r="Z835" s="129"/>
    </row>
    <row r="836" spans="1:26" ht="24.75">
      <c r="A836" s="129"/>
      <c r="B836" s="126"/>
      <c r="C836" s="127"/>
      <c r="D836" s="139"/>
      <c r="E836" s="128"/>
      <c r="F836" s="129"/>
      <c r="G836" s="136"/>
      <c r="H836" s="136"/>
      <c r="I836" s="129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  <c r="Z836" s="129"/>
    </row>
    <row r="837" spans="1:26" ht="24.75">
      <c r="A837" s="129"/>
      <c r="B837" s="126"/>
      <c r="C837" s="127"/>
      <c r="D837" s="139"/>
      <c r="E837" s="128"/>
      <c r="F837" s="129"/>
      <c r="G837" s="138"/>
      <c r="H837" s="138"/>
      <c r="I837" s="129"/>
      <c r="J837" s="129"/>
      <c r="K837" s="129"/>
      <c r="L837" s="129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  <c r="Z837" s="129"/>
    </row>
    <row r="838" spans="1:26" ht="24.75">
      <c r="A838" s="129"/>
      <c r="B838" s="126"/>
      <c r="C838" s="127"/>
      <c r="D838" s="139"/>
      <c r="E838" s="128"/>
      <c r="F838" s="129"/>
      <c r="G838" s="136"/>
      <c r="H838" s="136"/>
      <c r="I838" s="129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  <c r="Z838" s="129"/>
    </row>
    <row r="839" spans="1:26" ht="24.75">
      <c r="A839" s="129"/>
      <c r="B839" s="126"/>
      <c r="C839" s="127"/>
      <c r="D839" s="139"/>
      <c r="E839" s="128"/>
      <c r="F839" s="129"/>
      <c r="G839" s="138"/>
      <c r="H839" s="138"/>
      <c r="I839" s="129"/>
      <c r="J839" s="129"/>
      <c r="K839" s="129"/>
      <c r="L839" s="129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  <c r="Z839" s="129"/>
    </row>
    <row r="840" spans="1:26" ht="24.75">
      <c r="A840" s="129"/>
      <c r="B840" s="126"/>
      <c r="C840" s="127"/>
      <c r="D840" s="139"/>
      <c r="E840" s="128"/>
      <c r="F840" s="129"/>
      <c r="G840" s="136"/>
      <c r="H840" s="136"/>
      <c r="I840" s="129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  <c r="Z840" s="129"/>
    </row>
    <row r="841" spans="1:26" ht="24.75">
      <c r="A841" s="129"/>
      <c r="B841" s="126"/>
      <c r="C841" s="127"/>
      <c r="D841" s="139"/>
      <c r="E841" s="128"/>
      <c r="F841" s="129"/>
      <c r="G841" s="138"/>
      <c r="H841" s="138"/>
      <c r="I841" s="129"/>
      <c r="J841" s="129"/>
      <c r="K841" s="129"/>
      <c r="L841" s="129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  <c r="Z841" s="129"/>
    </row>
    <row r="842" spans="1:26" ht="24.75">
      <c r="A842" s="129"/>
      <c r="B842" s="126"/>
      <c r="C842" s="127"/>
      <c r="D842" s="139"/>
      <c r="E842" s="128"/>
      <c r="F842" s="129"/>
      <c r="G842" s="136"/>
      <c r="H842" s="136"/>
      <c r="I842" s="129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  <c r="Z842" s="129"/>
    </row>
    <row r="843" spans="1:26" ht="24.75">
      <c r="A843" s="129"/>
      <c r="B843" s="126"/>
      <c r="C843" s="127"/>
      <c r="D843" s="139"/>
      <c r="E843" s="128"/>
      <c r="F843" s="129"/>
      <c r="G843" s="138"/>
      <c r="H843" s="138"/>
      <c r="I843" s="129"/>
      <c r="J843" s="129"/>
      <c r="K843" s="129"/>
      <c r="L843" s="129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  <c r="Z843" s="129"/>
    </row>
    <row r="844" spans="1:26" ht="24.75">
      <c r="A844" s="129"/>
      <c r="B844" s="126"/>
      <c r="C844" s="127"/>
      <c r="D844" s="139"/>
      <c r="E844" s="128"/>
      <c r="F844" s="129"/>
      <c r="G844" s="136"/>
      <c r="H844" s="136"/>
      <c r="I844" s="129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  <c r="Z844" s="129"/>
    </row>
    <row r="845" spans="1:26" ht="24.75">
      <c r="A845" s="129"/>
      <c r="B845" s="126"/>
      <c r="C845" s="127"/>
      <c r="D845" s="139"/>
      <c r="E845" s="128"/>
      <c r="F845" s="129"/>
      <c r="G845" s="138"/>
      <c r="H845" s="138"/>
      <c r="I845" s="129"/>
      <c r="J845" s="129"/>
      <c r="K845" s="129"/>
      <c r="L845" s="129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  <c r="Z845" s="129"/>
    </row>
    <row r="846" spans="1:26" ht="24.75">
      <c r="A846" s="129"/>
      <c r="B846" s="126"/>
      <c r="C846" s="127"/>
      <c r="D846" s="139"/>
      <c r="E846" s="128"/>
      <c r="F846" s="129"/>
      <c r="G846" s="136"/>
      <c r="H846" s="136"/>
      <c r="I846" s="129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  <c r="Z846" s="129"/>
    </row>
    <row r="847" spans="1:26" ht="24.75">
      <c r="A847" s="129"/>
      <c r="B847" s="126"/>
      <c r="C847" s="127"/>
      <c r="D847" s="139"/>
      <c r="E847" s="128"/>
      <c r="F847" s="129"/>
      <c r="G847" s="138"/>
      <c r="H847" s="138"/>
      <c r="I847" s="129"/>
      <c r="J847" s="129"/>
      <c r="K847" s="129"/>
      <c r="L847" s="129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  <c r="Z847" s="129"/>
    </row>
    <row r="848" spans="1:26" ht="24.75">
      <c r="A848" s="129"/>
      <c r="B848" s="126"/>
      <c r="C848" s="127"/>
      <c r="D848" s="139"/>
      <c r="E848" s="128"/>
      <c r="F848" s="129"/>
      <c r="G848" s="136"/>
      <c r="H848" s="136"/>
      <c r="I848" s="129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  <c r="Z848" s="129"/>
    </row>
    <row r="849" spans="1:26" ht="24.75">
      <c r="A849" s="129"/>
      <c r="B849" s="126"/>
      <c r="C849" s="127"/>
      <c r="D849" s="139"/>
      <c r="E849" s="128"/>
      <c r="F849" s="129"/>
      <c r="G849" s="138"/>
      <c r="H849" s="138"/>
      <c r="I849" s="129"/>
      <c r="J849" s="129"/>
      <c r="K849" s="129"/>
      <c r="L849" s="129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  <c r="Z849" s="129"/>
    </row>
    <row r="850" spans="1:26" ht="24.75">
      <c r="A850" s="129"/>
      <c r="B850" s="126"/>
      <c r="C850" s="127"/>
      <c r="D850" s="139"/>
      <c r="E850" s="128"/>
      <c r="F850" s="129"/>
      <c r="G850" s="136"/>
      <c r="H850" s="136"/>
      <c r="I850" s="129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  <c r="Z850" s="129"/>
    </row>
    <row r="851" spans="1:26" ht="24.75">
      <c r="A851" s="129"/>
      <c r="B851" s="126"/>
      <c r="C851" s="127"/>
      <c r="D851" s="139"/>
      <c r="E851" s="128"/>
      <c r="F851" s="129"/>
      <c r="G851" s="138"/>
      <c r="H851" s="138"/>
      <c r="I851" s="129"/>
      <c r="J851" s="129"/>
      <c r="K851" s="129"/>
      <c r="L851" s="129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  <c r="Z851" s="129"/>
    </row>
    <row r="852" spans="1:26" ht="24.75">
      <c r="A852" s="129"/>
      <c r="B852" s="126"/>
      <c r="C852" s="127"/>
      <c r="D852" s="139"/>
      <c r="E852" s="128"/>
      <c r="F852" s="129"/>
      <c r="G852" s="136"/>
      <c r="H852" s="136"/>
      <c r="I852" s="129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  <c r="Z852" s="129"/>
    </row>
    <row r="853" spans="1:26" ht="24.75">
      <c r="A853" s="129"/>
      <c r="B853" s="126"/>
      <c r="C853" s="127"/>
      <c r="D853" s="139"/>
      <c r="E853" s="128"/>
      <c r="F853" s="129"/>
      <c r="G853" s="138"/>
      <c r="H853" s="138"/>
      <c r="I853" s="129"/>
      <c r="J853" s="129"/>
      <c r="K853" s="129"/>
      <c r="L853" s="129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  <c r="Z853" s="129"/>
    </row>
    <row r="854" spans="1:26" ht="24.75">
      <c r="A854" s="129"/>
      <c r="B854" s="126"/>
      <c r="C854" s="127"/>
      <c r="D854" s="139"/>
      <c r="E854" s="128"/>
      <c r="F854" s="129"/>
      <c r="G854" s="136"/>
      <c r="H854" s="136"/>
      <c r="I854" s="129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  <c r="Z854" s="129"/>
    </row>
    <row r="855" spans="1:26" ht="24.75">
      <c r="A855" s="129"/>
      <c r="B855" s="126"/>
      <c r="C855" s="127"/>
      <c r="D855" s="139"/>
      <c r="E855" s="128"/>
      <c r="F855" s="129"/>
      <c r="G855" s="138"/>
      <c r="H855" s="138"/>
      <c r="I855" s="129"/>
      <c r="J855" s="129"/>
      <c r="K855" s="129"/>
      <c r="L855" s="129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  <c r="Z855" s="129"/>
    </row>
    <row r="856" spans="1:26" ht="24.75">
      <c r="A856" s="129"/>
      <c r="B856" s="126"/>
      <c r="C856" s="127"/>
      <c r="D856" s="139"/>
      <c r="E856" s="128"/>
      <c r="F856" s="129"/>
      <c r="G856" s="136"/>
      <c r="H856" s="136"/>
      <c r="I856" s="129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  <c r="Z856" s="129"/>
    </row>
    <row r="857" spans="1:26" ht="24.75">
      <c r="A857" s="129"/>
      <c r="B857" s="126"/>
      <c r="C857" s="127"/>
      <c r="D857" s="139"/>
      <c r="E857" s="128"/>
      <c r="F857" s="129"/>
      <c r="G857" s="138"/>
      <c r="H857" s="138"/>
      <c r="I857" s="129"/>
      <c r="J857" s="129"/>
      <c r="K857" s="129"/>
      <c r="L857" s="129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  <c r="Z857" s="129"/>
    </row>
    <row r="858" spans="1:26" ht="24.75">
      <c r="A858" s="129"/>
      <c r="B858" s="126"/>
      <c r="C858" s="127"/>
      <c r="D858" s="139"/>
      <c r="E858" s="128"/>
      <c r="F858" s="129"/>
      <c r="G858" s="136"/>
      <c r="H858" s="136"/>
      <c r="I858" s="129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  <c r="Z858" s="129"/>
    </row>
    <row r="859" spans="1:26" ht="24.75">
      <c r="A859" s="129"/>
      <c r="B859" s="126"/>
      <c r="C859" s="127"/>
      <c r="D859" s="139"/>
      <c r="E859" s="128"/>
      <c r="F859" s="129"/>
      <c r="G859" s="138"/>
      <c r="H859" s="138"/>
      <c r="I859" s="129"/>
      <c r="J859" s="129"/>
      <c r="K859" s="129"/>
      <c r="L859" s="129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  <c r="Z859" s="129"/>
    </row>
    <row r="860" spans="1:26" ht="24.75">
      <c r="A860" s="129"/>
      <c r="B860" s="126"/>
      <c r="C860" s="127"/>
      <c r="D860" s="139"/>
      <c r="E860" s="128"/>
      <c r="F860" s="129"/>
      <c r="G860" s="136"/>
      <c r="H860" s="136"/>
      <c r="I860" s="129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  <c r="Z860" s="129"/>
    </row>
    <row r="861" spans="1:26" ht="24.75">
      <c r="A861" s="129"/>
      <c r="B861" s="126"/>
      <c r="C861" s="127"/>
      <c r="D861" s="139"/>
      <c r="E861" s="128"/>
      <c r="F861" s="129"/>
      <c r="G861" s="138"/>
      <c r="H861" s="138"/>
      <c r="I861" s="129"/>
      <c r="J861" s="129"/>
      <c r="K861" s="129"/>
      <c r="L861" s="129"/>
      <c r="M861" s="129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  <c r="Z861" s="129"/>
    </row>
    <row r="862" spans="1:26" ht="24.75">
      <c r="A862" s="129"/>
      <c r="B862" s="126"/>
      <c r="C862" s="127"/>
      <c r="D862" s="139"/>
      <c r="E862" s="128"/>
      <c r="F862" s="129"/>
      <c r="G862" s="136"/>
      <c r="H862" s="136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  <c r="Z862" s="129"/>
    </row>
    <row r="863" spans="1:26" ht="24.75">
      <c r="A863" s="129"/>
      <c r="B863" s="126"/>
      <c r="C863" s="127"/>
      <c r="D863" s="139"/>
      <c r="E863" s="128"/>
      <c r="F863" s="129"/>
      <c r="G863" s="138"/>
      <c r="H863" s="138"/>
      <c r="I863" s="129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  <c r="Z863" s="129"/>
    </row>
    <row r="864" spans="1:26" ht="24.75">
      <c r="A864" s="129"/>
      <c r="B864" s="126"/>
      <c r="C864" s="127"/>
      <c r="D864" s="139"/>
      <c r="E864" s="128"/>
      <c r="F864" s="129"/>
      <c r="G864" s="136"/>
      <c r="H864" s="136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  <c r="Z864" s="129"/>
    </row>
    <row r="865" spans="1:26" ht="24.75">
      <c r="A865" s="129"/>
      <c r="B865" s="126"/>
      <c r="C865" s="127"/>
      <c r="D865" s="139"/>
      <c r="E865" s="128"/>
      <c r="F865" s="129"/>
      <c r="G865" s="138"/>
      <c r="H865" s="138"/>
      <c r="I865" s="129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  <c r="Z865" s="129"/>
    </row>
    <row r="866" spans="1:26" ht="24.75">
      <c r="A866" s="129"/>
      <c r="B866" s="126"/>
      <c r="C866" s="127"/>
      <c r="D866" s="139"/>
      <c r="E866" s="128"/>
      <c r="F866" s="129"/>
      <c r="G866" s="136"/>
      <c r="H866" s="136"/>
      <c r="I866" s="129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  <c r="Z866" s="129"/>
    </row>
    <row r="867" spans="1:26" ht="24.75">
      <c r="A867" s="129"/>
      <c r="B867" s="126"/>
      <c r="C867" s="127"/>
      <c r="D867" s="139"/>
      <c r="E867" s="128"/>
      <c r="F867" s="129"/>
      <c r="G867" s="138"/>
      <c r="H867" s="138"/>
      <c r="I867" s="129"/>
      <c r="J867" s="129"/>
      <c r="K867" s="129"/>
      <c r="L867" s="129"/>
      <c r="M867" s="129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  <c r="Z867" s="129"/>
    </row>
    <row r="868" spans="1:26" ht="24.75">
      <c r="A868" s="129"/>
      <c r="B868" s="126"/>
      <c r="C868" s="127"/>
      <c r="D868" s="139"/>
      <c r="E868" s="128"/>
      <c r="F868" s="129"/>
      <c r="G868" s="136"/>
      <c r="H868" s="136"/>
      <c r="I868" s="129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  <c r="Z868" s="129"/>
    </row>
    <row r="869" spans="1:26" ht="24.75">
      <c r="A869" s="129"/>
      <c r="B869" s="126"/>
      <c r="C869" s="127"/>
      <c r="D869" s="139"/>
      <c r="E869" s="128"/>
      <c r="F869" s="129"/>
      <c r="G869" s="138"/>
      <c r="H869" s="138"/>
      <c r="I869" s="129"/>
      <c r="J869" s="129"/>
      <c r="K869" s="129"/>
      <c r="L869" s="129"/>
      <c r="M869" s="129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  <c r="Z869" s="129"/>
    </row>
    <row r="870" spans="1:26" ht="24.75">
      <c r="A870" s="129"/>
      <c r="B870" s="126"/>
      <c r="C870" s="127"/>
      <c r="D870" s="139"/>
      <c r="E870" s="128"/>
      <c r="F870" s="129"/>
      <c r="G870" s="136"/>
      <c r="H870" s="136"/>
      <c r="I870" s="129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  <c r="Z870" s="129"/>
    </row>
    <row r="871" spans="1:26" ht="24.75">
      <c r="A871" s="129"/>
      <c r="B871" s="126"/>
      <c r="C871" s="127"/>
      <c r="D871" s="139"/>
      <c r="E871" s="128"/>
      <c r="F871" s="129"/>
      <c r="G871" s="138"/>
      <c r="H871" s="138"/>
      <c r="I871" s="129"/>
      <c r="J871" s="129"/>
      <c r="K871" s="129"/>
      <c r="L871" s="129"/>
      <c r="M871" s="129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  <c r="Z871" s="129"/>
    </row>
    <row r="872" spans="1:26" ht="24.75">
      <c r="A872" s="129"/>
      <c r="B872" s="126"/>
      <c r="C872" s="127"/>
      <c r="D872" s="139"/>
      <c r="E872" s="128"/>
      <c r="F872" s="129"/>
      <c r="G872" s="136"/>
      <c r="H872" s="136"/>
      <c r="I872" s="129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  <c r="Z872" s="129"/>
    </row>
    <row r="873" spans="1:26" ht="24.75">
      <c r="A873" s="129"/>
      <c r="B873" s="126"/>
      <c r="C873" s="127"/>
      <c r="D873" s="139"/>
      <c r="E873" s="128"/>
      <c r="F873" s="129"/>
      <c r="G873" s="138"/>
      <c r="H873" s="138"/>
      <c r="I873" s="129"/>
      <c r="J873" s="129"/>
      <c r="K873" s="129"/>
      <c r="L873" s="129"/>
      <c r="M873" s="129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  <c r="Z873" s="129"/>
    </row>
    <row r="874" spans="1:26" ht="24.75">
      <c r="A874" s="129"/>
      <c r="B874" s="126"/>
      <c r="C874" s="127"/>
      <c r="D874" s="139"/>
      <c r="E874" s="128"/>
      <c r="F874" s="129"/>
      <c r="G874" s="136"/>
      <c r="H874" s="136"/>
      <c r="I874" s="129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  <c r="Z874" s="129"/>
    </row>
    <row r="875" spans="1:26" ht="24.75">
      <c r="A875" s="129"/>
      <c r="B875" s="126"/>
      <c r="C875" s="127"/>
      <c r="D875" s="139"/>
      <c r="E875" s="128"/>
      <c r="F875" s="129"/>
      <c r="G875" s="138"/>
      <c r="H875" s="138"/>
      <c r="I875" s="129"/>
      <c r="J875" s="129"/>
      <c r="K875" s="129"/>
      <c r="L875" s="129"/>
      <c r="M875" s="129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  <c r="Z875" s="129"/>
    </row>
    <row r="876" spans="1:26" ht="24.75">
      <c r="A876" s="129"/>
      <c r="B876" s="126"/>
      <c r="C876" s="127"/>
      <c r="D876" s="139"/>
      <c r="E876" s="128"/>
      <c r="F876" s="129"/>
      <c r="G876" s="136"/>
      <c r="H876" s="136"/>
      <c r="I876" s="129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  <c r="Z876" s="129"/>
    </row>
    <row r="877" spans="1:26" ht="24.75">
      <c r="A877" s="129"/>
      <c r="B877" s="126"/>
      <c r="C877" s="127"/>
      <c r="D877" s="139"/>
      <c r="E877" s="128"/>
      <c r="F877" s="129"/>
      <c r="G877" s="138"/>
      <c r="H877" s="138"/>
      <c r="I877" s="129"/>
      <c r="J877" s="129"/>
      <c r="K877" s="129"/>
      <c r="L877" s="129"/>
      <c r="M877" s="129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  <c r="Z877" s="129"/>
    </row>
    <row r="878" spans="1:26" ht="24.75">
      <c r="A878" s="129"/>
      <c r="B878" s="126"/>
      <c r="C878" s="127"/>
      <c r="D878" s="139"/>
      <c r="E878" s="128"/>
      <c r="F878" s="129"/>
      <c r="G878" s="136"/>
      <c r="H878" s="136"/>
      <c r="I878" s="129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  <c r="Z878" s="129"/>
    </row>
    <row r="879" spans="1:26" ht="24.75">
      <c r="A879" s="129"/>
      <c r="B879" s="126"/>
      <c r="C879" s="127"/>
      <c r="D879" s="139"/>
      <c r="E879" s="128"/>
      <c r="F879" s="129"/>
      <c r="G879" s="138"/>
      <c r="H879" s="138"/>
      <c r="I879" s="129"/>
      <c r="J879" s="129"/>
      <c r="K879" s="129"/>
      <c r="L879" s="129"/>
      <c r="M879" s="129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  <c r="Z879" s="129"/>
    </row>
    <row r="880" spans="1:26" ht="24.75">
      <c r="A880" s="129"/>
      <c r="B880" s="126"/>
      <c r="C880" s="127"/>
      <c r="D880" s="139"/>
      <c r="E880" s="128"/>
      <c r="F880" s="129"/>
      <c r="G880" s="136"/>
      <c r="H880" s="136"/>
      <c r="I880" s="129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  <c r="Z880" s="129"/>
    </row>
    <row r="881" spans="1:26" ht="24.75">
      <c r="A881" s="129"/>
      <c r="B881" s="126"/>
      <c r="C881" s="127"/>
      <c r="D881" s="139"/>
      <c r="E881" s="128"/>
      <c r="F881" s="129"/>
      <c r="G881" s="138"/>
      <c r="H881" s="138"/>
      <c r="I881" s="129"/>
      <c r="J881" s="129"/>
      <c r="K881" s="129"/>
      <c r="L881" s="129"/>
      <c r="M881" s="129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  <c r="Z881" s="129"/>
    </row>
    <row r="882" spans="1:26" ht="24.75">
      <c r="A882" s="129"/>
      <c r="B882" s="126"/>
      <c r="C882" s="127"/>
      <c r="D882" s="139"/>
      <c r="E882" s="128"/>
      <c r="F882" s="129"/>
      <c r="G882" s="136"/>
      <c r="H882" s="136"/>
      <c r="I882" s="129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  <c r="Z882" s="129"/>
    </row>
    <row r="883" spans="1:26" ht="24.75">
      <c r="A883" s="129"/>
      <c r="B883" s="126"/>
      <c r="C883" s="127"/>
      <c r="D883" s="139"/>
      <c r="E883" s="128"/>
      <c r="F883" s="129"/>
      <c r="G883" s="138"/>
      <c r="H883" s="138"/>
      <c r="I883" s="129"/>
      <c r="J883" s="129"/>
      <c r="K883" s="129"/>
      <c r="L883" s="129"/>
      <c r="M883" s="129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  <c r="Z883" s="129"/>
    </row>
    <row r="884" spans="1:26" ht="24.75">
      <c r="A884" s="129"/>
      <c r="B884" s="126"/>
      <c r="C884" s="127"/>
      <c r="D884" s="139"/>
      <c r="E884" s="128"/>
      <c r="F884" s="129"/>
      <c r="G884" s="136"/>
      <c r="H884" s="136"/>
      <c r="I884" s="129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  <c r="Z884" s="129"/>
    </row>
    <row r="885" spans="1:26" ht="24.75">
      <c r="A885" s="129"/>
      <c r="B885" s="126"/>
      <c r="C885" s="127"/>
      <c r="D885" s="139"/>
      <c r="E885" s="128"/>
      <c r="F885" s="129"/>
      <c r="G885" s="138"/>
      <c r="H885" s="138"/>
      <c r="I885" s="129"/>
      <c r="J885" s="129"/>
      <c r="K885" s="129"/>
      <c r="L885" s="129"/>
      <c r="M885" s="129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  <c r="Z885" s="129"/>
    </row>
    <row r="886" spans="1:26" ht="24.75">
      <c r="A886" s="129"/>
      <c r="B886" s="126"/>
      <c r="C886" s="127"/>
      <c r="D886" s="139"/>
      <c r="E886" s="128"/>
      <c r="F886" s="129"/>
      <c r="G886" s="136"/>
      <c r="H886" s="136"/>
      <c r="I886" s="129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  <c r="Z886" s="129"/>
    </row>
    <row r="887" spans="1:26" ht="24.75">
      <c r="A887" s="129"/>
      <c r="B887" s="126"/>
      <c r="C887" s="127"/>
      <c r="D887" s="139"/>
      <c r="E887" s="128"/>
      <c r="F887" s="129"/>
      <c r="G887" s="138"/>
      <c r="H887" s="138"/>
      <c r="I887" s="129"/>
      <c r="J887" s="129"/>
      <c r="K887" s="129"/>
      <c r="L887" s="129"/>
      <c r="M887" s="129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  <c r="Z887" s="129"/>
    </row>
    <row r="888" spans="1:26" ht="24.75">
      <c r="A888" s="129"/>
      <c r="B888" s="126"/>
      <c r="C888" s="127"/>
      <c r="D888" s="139"/>
      <c r="E888" s="128"/>
      <c r="F888" s="129"/>
      <c r="G888" s="136"/>
      <c r="H888" s="136"/>
      <c r="I888" s="129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  <c r="Z888" s="129"/>
    </row>
    <row r="889" spans="1:26" ht="24.75">
      <c r="A889" s="129"/>
      <c r="B889" s="126"/>
      <c r="C889" s="127"/>
      <c r="D889" s="139"/>
      <c r="E889" s="128"/>
      <c r="F889" s="129"/>
      <c r="G889" s="138"/>
      <c r="H889" s="138"/>
      <c r="I889" s="129"/>
      <c r="J889" s="129"/>
      <c r="K889" s="129"/>
      <c r="L889" s="129"/>
      <c r="M889" s="129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  <c r="Z889" s="129"/>
    </row>
    <row r="890" spans="1:26" ht="24.75">
      <c r="A890" s="129"/>
      <c r="B890" s="126"/>
      <c r="C890" s="127"/>
      <c r="D890" s="139"/>
      <c r="E890" s="128"/>
      <c r="F890" s="129"/>
      <c r="G890" s="136"/>
      <c r="H890" s="136"/>
      <c r="I890" s="129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  <c r="Z890" s="129"/>
    </row>
    <row r="891" spans="1:26" ht="24.75">
      <c r="A891" s="129"/>
      <c r="B891" s="126"/>
      <c r="C891" s="127"/>
      <c r="D891" s="139"/>
      <c r="E891" s="128"/>
      <c r="F891" s="129"/>
      <c r="G891" s="138"/>
      <c r="H891" s="138"/>
      <c r="I891" s="129"/>
      <c r="J891" s="129"/>
      <c r="K891" s="129"/>
      <c r="L891" s="129"/>
      <c r="M891" s="129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  <c r="Z891" s="129"/>
    </row>
    <row r="892" spans="1:26" ht="24.75">
      <c r="A892" s="129"/>
      <c r="B892" s="126"/>
      <c r="C892" s="127"/>
      <c r="D892" s="139"/>
      <c r="E892" s="128"/>
      <c r="F892" s="129"/>
      <c r="G892" s="136"/>
      <c r="H892" s="136"/>
      <c r="I892" s="129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  <c r="Z892" s="129"/>
    </row>
    <row r="893" spans="1:26" ht="24.75">
      <c r="A893" s="129"/>
      <c r="B893" s="126"/>
      <c r="C893" s="127"/>
      <c r="D893" s="139"/>
      <c r="E893" s="128"/>
      <c r="F893" s="129"/>
      <c r="G893" s="138"/>
      <c r="H893" s="138"/>
      <c r="I893" s="129"/>
      <c r="J893" s="129"/>
      <c r="K893" s="129"/>
      <c r="L893" s="129"/>
      <c r="M893" s="129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  <c r="Z893" s="129"/>
    </row>
    <row r="894" spans="1:26" ht="24.75">
      <c r="A894" s="129"/>
      <c r="B894" s="126"/>
      <c r="C894" s="127"/>
      <c r="D894" s="139"/>
      <c r="E894" s="128"/>
      <c r="F894" s="129"/>
      <c r="G894" s="136"/>
      <c r="H894" s="136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  <c r="Z894" s="129"/>
    </row>
    <row r="895" spans="1:26" ht="24.75">
      <c r="A895" s="129"/>
      <c r="B895" s="126"/>
      <c r="C895" s="127"/>
      <c r="D895" s="139"/>
      <c r="E895" s="128"/>
      <c r="F895" s="129"/>
      <c r="G895" s="138"/>
      <c r="H895" s="138"/>
      <c r="I895" s="129"/>
      <c r="J895" s="129"/>
      <c r="K895" s="129"/>
      <c r="L895" s="129"/>
      <c r="M895" s="129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  <c r="Z895" s="129"/>
    </row>
    <row r="896" spans="1:26" ht="24.75">
      <c r="A896" s="129"/>
      <c r="B896" s="126"/>
      <c r="C896" s="127"/>
      <c r="D896" s="139"/>
      <c r="E896" s="128"/>
      <c r="F896" s="129"/>
      <c r="G896" s="136"/>
      <c r="H896" s="136"/>
      <c r="I896" s="129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  <c r="Z896" s="129"/>
    </row>
    <row r="897" spans="1:26" ht="24.75">
      <c r="A897" s="129"/>
      <c r="B897" s="126"/>
      <c r="C897" s="127"/>
      <c r="D897" s="139"/>
      <c r="E897" s="128"/>
      <c r="F897" s="129"/>
      <c r="G897" s="138"/>
      <c r="H897" s="138"/>
      <c r="I897" s="129"/>
      <c r="J897" s="129"/>
      <c r="K897" s="129"/>
      <c r="L897" s="129"/>
      <c r="M897" s="129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  <c r="Z897" s="129"/>
    </row>
    <row r="898" spans="1:26" ht="24.75">
      <c r="A898" s="129"/>
      <c r="B898" s="126"/>
      <c r="C898" s="127"/>
      <c r="D898" s="139"/>
      <c r="E898" s="128"/>
      <c r="F898" s="129"/>
      <c r="G898" s="136"/>
      <c r="H898" s="136"/>
      <c r="I898" s="129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  <c r="Z898" s="129"/>
    </row>
    <row r="899" spans="1:26" ht="24.75">
      <c r="A899" s="129"/>
      <c r="B899" s="126"/>
      <c r="C899" s="127"/>
      <c r="D899" s="139"/>
      <c r="E899" s="128"/>
      <c r="F899" s="129"/>
      <c r="G899" s="138"/>
      <c r="H899" s="138"/>
      <c r="I899" s="129"/>
      <c r="J899" s="129"/>
      <c r="K899" s="129"/>
      <c r="L899" s="129"/>
      <c r="M899" s="129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  <c r="Z899" s="129"/>
    </row>
    <row r="900" spans="1:26" ht="24.75">
      <c r="A900" s="129"/>
      <c r="B900" s="126"/>
      <c r="C900" s="127"/>
      <c r="D900" s="139"/>
      <c r="E900" s="128"/>
      <c r="F900" s="129"/>
      <c r="G900" s="136"/>
      <c r="H900" s="136"/>
      <c r="I900" s="129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  <c r="Z900" s="129"/>
    </row>
    <row r="901" spans="1:26" ht="24.75">
      <c r="A901" s="129"/>
      <c r="B901" s="126"/>
      <c r="C901" s="127"/>
      <c r="D901" s="139"/>
      <c r="E901" s="128"/>
      <c r="F901" s="129"/>
      <c r="G901" s="138"/>
      <c r="H901" s="138"/>
      <c r="I901" s="129"/>
      <c r="J901" s="129"/>
      <c r="K901" s="129"/>
      <c r="L901" s="129"/>
      <c r="M901" s="129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  <c r="Z901" s="129"/>
    </row>
    <row r="902" spans="1:26" ht="24.75">
      <c r="A902" s="129"/>
      <c r="B902" s="126"/>
      <c r="C902" s="127"/>
      <c r="D902" s="139"/>
      <c r="E902" s="128"/>
      <c r="F902" s="129"/>
      <c r="G902" s="136"/>
      <c r="H902" s="136"/>
      <c r="I902" s="129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  <c r="Z902" s="129"/>
    </row>
    <row r="903" spans="1:26" ht="24.75">
      <c r="A903" s="129"/>
      <c r="B903" s="126"/>
      <c r="C903" s="127"/>
      <c r="D903" s="139"/>
      <c r="E903" s="128"/>
      <c r="F903" s="129"/>
      <c r="G903" s="138"/>
      <c r="H903" s="138"/>
      <c r="I903" s="129"/>
      <c r="J903" s="129"/>
      <c r="K903" s="129"/>
      <c r="L903" s="129"/>
      <c r="M903" s="129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  <c r="Z903" s="129"/>
    </row>
    <row r="904" spans="1:26" ht="24.75">
      <c r="A904" s="129"/>
      <c r="B904" s="126"/>
      <c r="C904" s="127"/>
      <c r="D904" s="139"/>
      <c r="E904" s="128"/>
      <c r="F904" s="129"/>
      <c r="G904" s="136"/>
      <c r="H904" s="136"/>
      <c r="I904" s="129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  <c r="Z904" s="129"/>
    </row>
    <row r="905" spans="1:26" ht="24.75">
      <c r="A905" s="129"/>
      <c r="B905" s="126"/>
      <c r="C905" s="127"/>
      <c r="D905" s="139"/>
      <c r="E905" s="128"/>
      <c r="F905" s="129"/>
      <c r="G905" s="138"/>
      <c r="H905" s="138"/>
      <c r="I905" s="129"/>
      <c r="J905" s="129"/>
      <c r="K905" s="129"/>
      <c r="L905" s="129"/>
      <c r="M905" s="129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  <c r="Z905" s="129"/>
    </row>
    <row r="906" spans="1:26" ht="24.75">
      <c r="A906" s="129"/>
      <c r="B906" s="126"/>
      <c r="C906" s="127"/>
      <c r="D906" s="139"/>
      <c r="E906" s="128"/>
      <c r="F906" s="129"/>
      <c r="G906" s="136"/>
      <c r="H906" s="136"/>
      <c r="I906" s="129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  <c r="Z906" s="129"/>
    </row>
    <row r="907" spans="1:26" ht="24.75">
      <c r="A907" s="129"/>
      <c r="B907" s="126"/>
      <c r="C907" s="127"/>
      <c r="D907" s="139"/>
      <c r="E907" s="128"/>
      <c r="F907" s="129"/>
      <c r="G907" s="138"/>
      <c r="H907" s="138"/>
      <c r="I907" s="129"/>
      <c r="J907" s="129"/>
      <c r="K907" s="129"/>
      <c r="L907" s="129"/>
      <c r="M907" s="129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  <c r="Z907" s="129"/>
    </row>
    <row r="908" spans="1:26" ht="24.75">
      <c r="A908" s="129"/>
      <c r="B908" s="126"/>
      <c r="C908" s="127"/>
      <c r="D908" s="139"/>
      <c r="E908" s="128"/>
      <c r="F908" s="129"/>
      <c r="G908" s="136"/>
      <c r="H908" s="136"/>
      <c r="I908" s="129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  <c r="Z908" s="129"/>
    </row>
    <row r="909" spans="1:26" ht="24.75">
      <c r="A909" s="129"/>
      <c r="B909" s="126"/>
      <c r="C909" s="127"/>
      <c r="D909" s="139"/>
      <c r="E909" s="128"/>
      <c r="F909" s="129"/>
      <c r="G909" s="138"/>
      <c r="H909" s="138"/>
      <c r="I909" s="129"/>
      <c r="J909" s="129"/>
      <c r="K909" s="129"/>
      <c r="L909" s="129"/>
      <c r="M909" s="129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  <c r="Z909" s="129"/>
    </row>
    <row r="910" spans="1:26" ht="24.75">
      <c r="A910" s="129"/>
      <c r="B910" s="126"/>
      <c r="C910" s="127"/>
      <c r="D910" s="139"/>
      <c r="E910" s="128"/>
      <c r="F910" s="129"/>
      <c r="G910" s="136"/>
      <c r="H910" s="136"/>
      <c r="I910" s="129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  <c r="Z910" s="129"/>
    </row>
    <row r="911" spans="1:26" ht="24.75">
      <c r="A911" s="129"/>
      <c r="B911" s="126"/>
      <c r="C911" s="127"/>
      <c r="D911" s="139"/>
      <c r="E911" s="128"/>
      <c r="F911" s="129"/>
      <c r="G911" s="138"/>
      <c r="H911" s="138"/>
      <c r="I911" s="129"/>
      <c r="J911" s="129"/>
      <c r="K911" s="129"/>
      <c r="L911" s="129"/>
      <c r="M911" s="129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  <c r="Z911" s="129"/>
    </row>
    <row r="912" spans="1:26" ht="24.75">
      <c r="A912" s="129"/>
      <c r="B912" s="126"/>
      <c r="C912" s="127"/>
      <c r="D912" s="139"/>
      <c r="E912" s="128"/>
      <c r="F912" s="129"/>
      <c r="G912" s="136"/>
      <c r="H912" s="136"/>
      <c r="I912" s="129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  <c r="Z912" s="129"/>
    </row>
    <row r="913" spans="1:26" ht="24.75">
      <c r="A913" s="129"/>
      <c r="B913" s="126"/>
      <c r="C913" s="127"/>
      <c r="D913" s="139"/>
      <c r="E913" s="128"/>
      <c r="F913" s="129"/>
      <c r="G913" s="138"/>
      <c r="H913" s="138"/>
      <c r="I913" s="129"/>
      <c r="J913" s="129"/>
      <c r="K913" s="129"/>
      <c r="L913" s="129"/>
      <c r="M913" s="129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  <c r="Z913" s="129"/>
    </row>
    <row r="914" spans="1:26" ht="24.75">
      <c r="A914" s="129"/>
      <c r="B914" s="126"/>
      <c r="C914" s="127"/>
      <c r="D914" s="139"/>
      <c r="E914" s="128"/>
      <c r="F914" s="129"/>
      <c r="G914" s="136"/>
      <c r="H914" s="136"/>
      <c r="I914" s="129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  <c r="Z914" s="129"/>
    </row>
    <row r="915" spans="1:26" ht="24.75">
      <c r="A915" s="129"/>
      <c r="B915" s="126"/>
      <c r="C915" s="127"/>
      <c r="D915" s="139"/>
      <c r="E915" s="128"/>
      <c r="F915" s="129"/>
      <c r="G915" s="138"/>
      <c r="H915" s="138"/>
      <c r="I915" s="129"/>
      <c r="J915" s="129"/>
      <c r="K915" s="129"/>
      <c r="L915" s="129"/>
      <c r="M915" s="129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  <c r="Z915" s="129"/>
    </row>
    <row r="916" spans="1:26" ht="24.75">
      <c r="A916" s="129"/>
      <c r="B916" s="126"/>
      <c r="C916" s="127"/>
      <c r="D916" s="139"/>
      <c r="E916" s="128"/>
      <c r="F916" s="129"/>
      <c r="G916" s="136"/>
      <c r="H916" s="136"/>
      <c r="I916" s="129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  <c r="Z916" s="129"/>
    </row>
    <row r="917" spans="1:26" ht="24.75">
      <c r="A917" s="129"/>
      <c r="B917" s="126"/>
      <c r="C917" s="127"/>
      <c r="D917" s="139"/>
      <c r="E917" s="128"/>
      <c r="F917" s="129"/>
      <c r="G917" s="138"/>
      <c r="H917" s="138"/>
      <c r="I917" s="129"/>
      <c r="J917" s="129"/>
      <c r="K917" s="129"/>
      <c r="L917" s="129"/>
      <c r="M917" s="129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  <c r="Z917" s="129"/>
    </row>
    <row r="918" spans="1:26" ht="24.75">
      <c r="A918" s="129"/>
      <c r="B918" s="126"/>
      <c r="C918" s="127"/>
      <c r="D918" s="139"/>
      <c r="E918" s="128"/>
      <c r="F918" s="129"/>
      <c r="G918" s="136"/>
      <c r="H918" s="136"/>
      <c r="I918" s="129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  <c r="Z918" s="129"/>
    </row>
    <row r="919" spans="1:26" ht="24.75">
      <c r="A919" s="129"/>
      <c r="B919" s="126"/>
      <c r="C919" s="127"/>
      <c r="D919" s="139"/>
      <c r="E919" s="128"/>
      <c r="F919" s="129"/>
      <c r="G919" s="138"/>
      <c r="H919" s="138"/>
      <c r="I919" s="129"/>
      <c r="J919" s="129"/>
      <c r="K919" s="129"/>
      <c r="L919" s="129"/>
      <c r="M919" s="129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  <c r="Z919" s="129"/>
    </row>
    <row r="920" spans="1:26" ht="24.75">
      <c r="A920" s="129"/>
      <c r="B920" s="126"/>
      <c r="C920" s="127"/>
      <c r="D920" s="139"/>
      <c r="E920" s="128"/>
      <c r="F920" s="129"/>
      <c r="G920" s="136"/>
      <c r="H920" s="136"/>
      <c r="I920" s="129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  <c r="Z920" s="129"/>
    </row>
    <row r="921" spans="1:26" ht="24.75">
      <c r="A921" s="129"/>
      <c r="B921" s="126"/>
      <c r="C921" s="127"/>
      <c r="D921" s="139"/>
      <c r="E921" s="128"/>
      <c r="F921" s="129"/>
      <c r="G921" s="138"/>
      <c r="H921" s="138"/>
      <c r="I921" s="129"/>
      <c r="J921" s="129"/>
      <c r="K921" s="129"/>
      <c r="L921" s="129"/>
      <c r="M921" s="129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  <c r="Z921" s="129"/>
    </row>
    <row r="922" spans="1:26" ht="24.75">
      <c r="A922" s="129"/>
      <c r="B922" s="126"/>
      <c r="C922" s="127"/>
      <c r="D922" s="139"/>
      <c r="E922" s="128"/>
      <c r="F922" s="129"/>
      <c r="G922" s="136"/>
      <c r="H922" s="136"/>
      <c r="I922" s="129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  <c r="Z922" s="129"/>
    </row>
    <row r="923" spans="1:26" ht="24.75">
      <c r="A923" s="129"/>
      <c r="B923" s="126"/>
      <c r="C923" s="127"/>
      <c r="D923" s="139"/>
      <c r="E923" s="128"/>
      <c r="F923" s="129"/>
      <c r="G923" s="138"/>
      <c r="H923" s="138"/>
      <c r="I923" s="129"/>
      <c r="J923" s="129"/>
      <c r="K923" s="129"/>
      <c r="L923" s="129"/>
      <c r="M923" s="129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  <c r="Z923" s="129"/>
    </row>
    <row r="924" spans="1:26" ht="24.75">
      <c r="A924" s="129"/>
      <c r="B924" s="126"/>
      <c r="C924" s="127"/>
      <c r="D924" s="139"/>
      <c r="E924" s="128"/>
      <c r="F924" s="129"/>
      <c r="G924" s="136"/>
      <c r="H924" s="136"/>
      <c r="I924" s="129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  <c r="Z924" s="129"/>
    </row>
    <row r="925" spans="1:26" ht="24.75">
      <c r="A925" s="129"/>
      <c r="B925" s="126"/>
      <c r="C925" s="127"/>
      <c r="D925" s="139"/>
      <c r="E925" s="128"/>
      <c r="F925" s="129"/>
      <c r="G925" s="138"/>
      <c r="H925" s="138"/>
      <c r="I925" s="129"/>
      <c r="J925" s="129"/>
      <c r="K925" s="129"/>
      <c r="L925" s="129"/>
      <c r="M925" s="129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  <c r="Z925" s="129"/>
    </row>
    <row r="926" spans="1:26" ht="24.75">
      <c r="A926" s="129"/>
      <c r="B926" s="126"/>
      <c r="C926" s="127"/>
      <c r="D926" s="139"/>
      <c r="E926" s="128"/>
      <c r="F926" s="129"/>
      <c r="G926" s="136"/>
      <c r="H926" s="136"/>
      <c r="I926" s="129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  <c r="Z926" s="129"/>
    </row>
    <row r="927" spans="1:26" ht="24.75">
      <c r="A927" s="129"/>
      <c r="B927" s="126"/>
      <c r="C927" s="127"/>
      <c r="D927" s="139"/>
      <c r="E927" s="128"/>
      <c r="F927" s="129"/>
      <c r="G927" s="138"/>
      <c r="H927" s="138"/>
      <c r="I927" s="129"/>
      <c r="J927" s="129"/>
      <c r="K927" s="129"/>
      <c r="L927" s="129"/>
      <c r="M927" s="129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  <c r="Z927" s="129"/>
    </row>
    <row r="928" spans="1:26" ht="24.75">
      <c r="A928" s="129"/>
      <c r="B928" s="126"/>
      <c r="C928" s="127"/>
      <c r="D928" s="139"/>
      <c r="E928" s="128"/>
      <c r="F928" s="129"/>
      <c r="G928" s="136"/>
      <c r="H928" s="136"/>
      <c r="I928" s="129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  <c r="Z928" s="129"/>
    </row>
    <row r="929" spans="1:26" ht="24.75">
      <c r="A929" s="129"/>
      <c r="B929" s="126"/>
      <c r="C929" s="127"/>
      <c r="D929" s="139"/>
      <c r="E929" s="128"/>
      <c r="F929" s="129"/>
      <c r="G929" s="138"/>
      <c r="H929" s="138"/>
      <c r="I929" s="129"/>
      <c r="J929" s="129"/>
      <c r="K929" s="129"/>
      <c r="L929" s="129"/>
      <c r="M929" s="129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  <c r="Z929" s="129"/>
    </row>
    <row r="930" spans="1:26" ht="24.75">
      <c r="A930" s="129"/>
      <c r="B930" s="126"/>
      <c r="C930" s="127"/>
      <c r="D930" s="139"/>
      <c r="E930" s="128"/>
      <c r="F930" s="129"/>
      <c r="G930" s="136"/>
      <c r="H930" s="136"/>
      <c r="I930" s="129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  <c r="Z930" s="129"/>
    </row>
    <row r="931" spans="1:26" ht="24.75">
      <c r="A931" s="129"/>
      <c r="B931" s="126"/>
      <c r="C931" s="127"/>
      <c r="D931" s="139"/>
      <c r="E931" s="128"/>
      <c r="F931" s="129"/>
      <c r="G931" s="138"/>
      <c r="H931" s="138"/>
      <c r="I931" s="129"/>
      <c r="J931" s="129"/>
      <c r="K931" s="129"/>
      <c r="L931" s="129"/>
      <c r="M931" s="129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  <c r="Z931" s="129"/>
    </row>
    <row r="932" spans="1:26" ht="24.75">
      <c r="A932" s="129"/>
      <c r="B932" s="126"/>
      <c r="C932" s="127"/>
      <c r="D932" s="139"/>
      <c r="E932" s="128"/>
      <c r="F932" s="129"/>
      <c r="G932" s="136"/>
      <c r="H932" s="136"/>
      <c r="I932" s="129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  <c r="Z932" s="129"/>
    </row>
    <row r="933" spans="1:26" ht="24.75">
      <c r="A933" s="129"/>
      <c r="B933" s="126"/>
      <c r="C933" s="127"/>
      <c r="D933" s="139"/>
      <c r="E933" s="128"/>
      <c r="F933" s="129"/>
      <c r="G933" s="138"/>
      <c r="H933" s="138"/>
      <c r="I933" s="129"/>
      <c r="J933" s="129"/>
      <c r="K933" s="129"/>
      <c r="L933" s="129"/>
      <c r="M933" s="129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  <c r="Z933" s="129"/>
    </row>
    <row r="934" spans="1:26" ht="24.75">
      <c r="A934" s="129"/>
      <c r="B934" s="126"/>
      <c r="C934" s="127"/>
      <c r="D934" s="139"/>
      <c r="E934" s="128"/>
      <c r="F934" s="129"/>
      <c r="G934" s="136"/>
      <c r="H934" s="136"/>
      <c r="I934" s="129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  <c r="Z934" s="129"/>
    </row>
    <row r="935" spans="1:26" ht="24.75">
      <c r="A935" s="129"/>
      <c r="B935" s="126"/>
      <c r="C935" s="127"/>
      <c r="D935" s="139"/>
      <c r="E935" s="128"/>
      <c r="F935" s="129"/>
      <c r="G935" s="138"/>
      <c r="H935" s="138"/>
      <c r="I935" s="129"/>
      <c r="J935" s="129"/>
      <c r="K935" s="129"/>
      <c r="L935" s="129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  <c r="Z935" s="129"/>
    </row>
    <row r="936" spans="1:26" ht="24.75">
      <c r="A936" s="129"/>
      <c r="B936" s="126"/>
      <c r="C936" s="127"/>
      <c r="D936" s="139"/>
      <c r="E936" s="128"/>
      <c r="F936" s="129"/>
      <c r="G936" s="136"/>
      <c r="H936" s="136"/>
      <c r="I936" s="129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29"/>
      <c r="U936" s="129"/>
      <c r="V936" s="129"/>
      <c r="W936" s="129"/>
      <c r="X936" s="129"/>
      <c r="Y936" s="129"/>
      <c r="Z936" s="129"/>
    </row>
    <row r="937" spans="1:26" ht="24.75">
      <c r="A937" s="129"/>
      <c r="B937" s="126"/>
      <c r="C937" s="127"/>
      <c r="D937" s="139"/>
      <c r="E937" s="128"/>
      <c r="F937" s="129"/>
      <c r="G937" s="138"/>
      <c r="H937" s="138"/>
      <c r="I937" s="129"/>
      <c r="J937" s="129"/>
      <c r="K937" s="129"/>
      <c r="L937" s="129"/>
      <c r="M937" s="129"/>
      <c r="N937" s="129"/>
      <c r="O937" s="129"/>
      <c r="P937" s="129"/>
      <c r="Q937" s="129"/>
      <c r="R937" s="129"/>
      <c r="S937" s="129"/>
      <c r="T937" s="129"/>
      <c r="U937" s="129"/>
      <c r="V937" s="129"/>
      <c r="W937" s="129"/>
      <c r="X937" s="129"/>
      <c r="Y937" s="129"/>
      <c r="Z937" s="129"/>
    </row>
    <row r="938" spans="1:26" ht="24.75">
      <c r="A938" s="129"/>
      <c r="B938" s="126"/>
      <c r="C938" s="127"/>
      <c r="D938" s="139"/>
      <c r="E938" s="128"/>
      <c r="F938" s="129"/>
      <c r="G938" s="136"/>
      <c r="H938" s="136"/>
      <c r="I938" s="129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29"/>
      <c r="U938" s="129"/>
      <c r="V938" s="129"/>
      <c r="W938" s="129"/>
      <c r="X938" s="129"/>
      <c r="Y938" s="129"/>
      <c r="Z938" s="129"/>
    </row>
    <row r="939" spans="1:26" ht="24.75">
      <c r="A939" s="129"/>
      <c r="B939" s="126"/>
      <c r="C939" s="127"/>
      <c r="D939" s="139"/>
      <c r="E939" s="128"/>
      <c r="F939" s="129"/>
      <c r="G939" s="138"/>
      <c r="H939" s="138"/>
      <c r="I939" s="129"/>
      <c r="J939" s="129"/>
      <c r="K939" s="129"/>
      <c r="L939" s="129"/>
      <c r="M939" s="129"/>
      <c r="N939" s="129"/>
      <c r="O939" s="129"/>
      <c r="P939" s="129"/>
      <c r="Q939" s="129"/>
      <c r="R939" s="129"/>
      <c r="S939" s="129"/>
      <c r="T939" s="129"/>
      <c r="U939" s="129"/>
      <c r="V939" s="129"/>
      <c r="W939" s="129"/>
      <c r="X939" s="129"/>
      <c r="Y939" s="129"/>
      <c r="Z939" s="129"/>
    </row>
    <row r="940" spans="1:26" ht="24.75">
      <c r="A940" s="129"/>
      <c r="B940" s="126"/>
      <c r="C940" s="127"/>
      <c r="D940" s="139"/>
      <c r="E940" s="128"/>
      <c r="F940" s="129"/>
      <c r="G940" s="136"/>
      <c r="H940" s="136"/>
      <c r="I940" s="129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29"/>
      <c r="U940" s="129"/>
      <c r="V940" s="129"/>
      <c r="W940" s="129"/>
      <c r="X940" s="129"/>
      <c r="Y940" s="129"/>
      <c r="Z940" s="129"/>
    </row>
    <row r="941" spans="1:26" ht="24.75">
      <c r="A941" s="129"/>
      <c r="B941" s="126"/>
      <c r="C941" s="127"/>
      <c r="D941" s="139"/>
      <c r="E941" s="128"/>
      <c r="F941" s="129"/>
      <c r="G941" s="138"/>
      <c r="H941" s="138"/>
      <c r="I941" s="129"/>
      <c r="J941" s="129"/>
      <c r="K941" s="129"/>
      <c r="L941" s="129"/>
      <c r="M941" s="129"/>
      <c r="N941" s="129"/>
      <c r="O941" s="129"/>
      <c r="P941" s="129"/>
      <c r="Q941" s="129"/>
      <c r="R941" s="129"/>
      <c r="S941" s="129"/>
      <c r="T941" s="129"/>
      <c r="U941" s="129"/>
      <c r="V941" s="129"/>
      <c r="W941" s="129"/>
      <c r="X941" s="129"/>
      <c r="Y941" s="129"/>
      <c r="Z941" s="129"/>
    </row>
    <row r="942" spans="1:26" ht="24.75">
      <c r="A942" s="129"/>
      <c r="B942" s="126"/>
      <c r="C942" s="127"/>
      <c r="D942" s="139"/>
      <c r="E942" s="128"/>
      <c r="F942" s="129"/>
      <c r="G942" s="136"/>
      <c r="H942" s="136"/>
      <c r="I942" s="129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29"/>
      <c r="U942" s="129"/>
      <c r="V942" s="129"/>
      <c r="W942" s="129"/>
      <c r="X942" s="129"/>
      <c r="Y942" s="129"/>
      <c r="Z942" s="129"/>
    </row>
    <row r="943" spans="1:26" ht="24.75">
      <c r="A943" s="129"/>
      <c r="B943" s="126"/>
      <c r="C943" s="127"/>
      <c r="D943" s="139"/>
      <c r="E943" s="128"/>
      <c r="F943" s="129"/>
      <c r="G943" s="138"/>
      <c r="H943" s="138"/>
      <c r="I943" s="129"/>
      <c r="J943" s="129"/>
      <c r="K943" s="129"/>
      <c r="L943" s="129"/>
      <c r="M943" s="129"/>
      <c r="N943" s="129"/>
      <c r="O943" s="129"/>
      <c r="P943" s="129"/>
      <c r="Q943" s="129"/>
      <c r="R943" s="129"/>
      <c r="S943" s="129"/>
      <c r="T943" s="129"/>
      <c r="U943" s="129"/>
      <c r="V943" s="129"/>
      <c r="W943" s="129"/>
      <c r="X943" s="129"/>
      <c r="Y943" s="129"/>
      <c r="Z943" s="129"/>
    </row>
    <row r="944" spans="1:26" ht="24.75">
      <c r="A944" s="129"/>
      <c r="B944" s="126"/>
      <c r="C944" s="127"/>
      <c r="D944" s="139"/>
      <c r="E944" s="128"/>
      <c r="F944" s="129"/>
      <c r="G944" s="136"/>
      <c r="H944" s="136"/>
      <c r="I944" s="129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29"/>
      <c r="U944" s="129"/>
      <c r="V944" s="129"/>
      <c r="W944" s="129"/>
      <c r="X944" s="129"/>
      <c r="Y944" s="129"/>
      <c r="Z944" s="129"/>
    </row>
    <row r="945" spans="1:26" ht="24.75">
      <c r="A945" s="129"/>
      <c r="B945" s="126"/>
      <c r="C945" s="127"/>
      <c r="D945" s="139"/>
      <c r="E945" s="128"/>
      <c r="F945" s="129"/>
      <c r="G945" s="138"/>
      <c r="H945" s="138"/>
      <c r="I945" s="129"/>
      <c r="J945" s="129"/>
      <c r="K945" s="129"/>
      <c r="L945" s="129"/>
      <c r="M945" s="129"/>
      <c r="N945" s="129"/>
      <c r="O945" s="129"/>
      <c r="P945" s="129"/>
      <c r="Q945" s="129"/>
      <c r="R945" s="129"/>
      <c r="S945" s="129"/>
      <c r="T945" s="129"/>
      <c r="U945" s="129"/>
      <c r="V945" s="129"/>
      <c r="W945" s="129"/>
      <c r="X945" s="129"/>
      <c r="Y945" s="129"/>
      <c r="Z945" s="129"/>
    </row>
    <row r="946" spans="1:26" ht="24.75">
      <c r="A946" s="129"/>
      <c r="B946" s="126"/>
      <c r="C946" s="127"/>
      <c r="D946" s="139"/>
      <c r="E946" s="128"/>
      <c r="F946" s="129"/>
      <c r="G946" s="136"/>
      <c r="H946" s="136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  <c r="Z946" s="129"/>
    </row>
    <row r="947" spans="1:26" ht="24.75">
      <c r="A947" s="129"/>
      <c r="B947" s="126"/>
      <c r="C947" s="127"/>
      <c r="D947" s="139"/>
      <c r="E947" s="128"/>
      <c r="F947" s="129"/>
      <c r="G947" s="138"/>
      <c r="H947" s="138"/>
      <c r="I947" s="129"/>
      <c r="J947" s="129"/>
      <c r="K947" s="129"/>
      <c r="L947" s="129"/>
      <c r="M947" s="129"/>
      <c r="N947" s="129"/>
      <c r="O947" s="129"/>
      <c r="P947" s="129"/>
      <c r="Q947" s="129"/>
      <c r="R947" s="129"/>
      <c r="S947" s="129"/>
      <c r="T947" s="129"/>
      <c r="U947" s="129"/>
      <c r="V947" s="129"/>
      <c r="W947" s="129"/>
      <c r="X947" s="129"/>
      <c r="Y947" s="129"/>
      <c r="Z947" s="129"/>
    </row>
    <row r="948" spans="1:26" ht="24.75">
      <c r="A948" s="129"/>
      <c r="B948" s="126"/>
      <c r="C948" s="127"/>
      <c r="D948" s="139"/>
      <c r="E948" s="128"/>
      <c r="F948" s="129"/>
      <c r="G948" s="136"/>
      <c r="H948" s="136"/>
      <c r="I948" s="129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29"/>
      <c r="U948" s="129"/>
      <c r="V948" s="129"/>
      <c r="W948" s="129"/>
      <c r="X948" s="129"/>
      <c r="Y948" s="129"/>
      <c r="Z948" s="129"/>
    </row>
    <row r="949" spans="1:26" ht="24.75">
      <c r="A949" s="129"/>
      <c r="B949" s="126"/>
      <c r="C949" s="127"/>
      <c r="D949" s="139"/>
      <c r="E949" s="128"/>
      <c r="F949" s="129"/>
      <c r="G949" s="138"/>
      <c r="H949" s="138"/>
      <c r="I949" s="129"/>
      <c r="J949" s="129"/>
      <c r="K949" s="129"/>
      <c r="L949" s="129"/>
      <c r="M949" s="129"/>
      <c r="N949" s="129"/>
      <c r="O949" s="129"/>
      <c r="P949" s="129"/>
      <c r="Q949" s="129"/>
      <c r="R949" s="129"/>
      <c r="S949" s="129"/>
      <c r="T949" s="129"/>
      <c r="U949" s="129"/>
      <c r="V949" s="129"/>
      <c r="W949" s="129"/>
      <c r="X949" s="129"/>
      <c r="Y949" s="129"/>
      <c r="Z949" s="129"/>
    </row>
    <row r="950" spans="1:26" ht="24.75">
      <c r="A950" s="129"/>
      <c r="B950" s="126"/>
      <c r="C950" s="127"/>
      <c r="D950" s="139"/>
      <c r="E950" s="128"/>
      <c r="F950" s="129"/>
      <c r="G950" s="136"/>
      <c r="H950" s="136"/>
      <c r="I950" s="129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29"/>
      <c r="U950" s="129"/>
      <c r="V950" s="129"/>
      <c r="W950" s="129"/>
      <c r="X950" s="129"/>
      <c r="Y950" s="129"/>
      <c r="Z950" s="129"/>
    </row>
    <row r="951" spans="1:26" ht="24.75">
      <c r="A951" s="129"/>
      <c r="B951" s="126"/>
      <c r="C951" s="127"/>
      <c r="D951" s="139"/>
      <c r="E951" s="128"/>
      <c r="F951" s="129"/>
      <c r="G951" s="138"/>
      <c r="H951" s="138"/>
      <c r="I951" s="129"/>
      <c r="J951" s="129"/>
      <c r="K951" s="129"/>
      <c r="L951" s="129"/>
      <c r="M951" s="129"/>
      <c r="N951" s="129"/>
      <c r="O951" s="129"/>
      <c r="P951" s="129"/>
      <c r="Q951" s="129"/>
      <c r="R951" s="129"/>
      <c r="S951" s="129"/>
      <c r="T951" s="129"/>
      <c r="U951" s="129"/>
      <c r="V951" s="129"/>
      <c r="W951" s="129"/>
      <c r="X951" s="129"/>
      <c r="Y951" s="129"/>
      <c r="Z951" s="129"/>
    </row>
    <row r="952" spans="1:26" ht="24.75">
      <c r="A952" s="129"/>
      <c r="B952" s="126"/>
      <c r="C952" s="127"/>
      <c r="D952" s="139"/>
      <c r="E952" s="128"/>
      <c r="F952" s="129"/>
      <c r="G952" s="136"/>
      <c r="H952" s="136"/>
      <c r="I952" s="129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29"/>
      <c r="U952" s="129"/>
      <c r="V952" s="129"/>
      <c r="W952" s="129"/>
      <c r="X952" s="129"/>
      <c r="Y952" s="129"/>
      <c r="Z952" s="129"/>
    </row>
    <row r="953" spans="1:26" ht="24.75">
      <c r="A953" s="129"/>
      <c r="B953" s="126"/>
      <c r="C953" s="127"/>
      <c r="D953" s="139"/>
      <c r="E953" s="128"/>
      <c r="F953" s="129"/>
      <c r="G953" s="138"/>
      <c r="H953" s="138"/>
      <c r="I953" s="129"/>
      <c r="J953" s="129"/>
      <c r="K953" s="129"/>
      <c r="L953" s="129"/>
      <c r="M953" s="129"/>
      <c r="N953" s="129"/>
      <c r="O953" s="129"/>
      <c r="P953" s="129"/>
      <c r="Q953" s="129"/>
      <c r="R953" s="129"/>
      <c r="S953" s="129"/>
      <c r="T953" s="129"/>
      <c r="U953" s="129"/>
      <c r="V953" s="129"/>
      <c r="W953" s="129"/>
      <c r="X953" s="129"/>
      <c r="Y953" s="129"/>
      <c r="Z953" s="129"/>
    </row>
    <row r="954" spans="1:26" ht="24.75">
      <c r="A954" s="129"/>
      <c r="B954" s="126"/>
      <c r="C954" s="127"/>
      <c r="D954" s="139"/>
      <c r="E954" s="128"/>
      <c r="F954" s="129"/>
      <c r="G954" s="136"/>
      <c r="H954" s="136"/>
      <c r="I954" s="129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29"/>
      <c r="U954" s="129"/>
      <c r="V954" s="129"/>
      <c r="W954" s="129"/>
      <c r="X954" s="129"/>
      <c r="Y954" s="129"/>
      <c r="Z954" s="129"/>
    </row>
    <row r="955" spans="1:26" ht="24.75">
      <c r="A955" s="129"/>
      <c r="B955" s="126"/>
      <c r="C955" s="127"/>
      <c r="D955" s="139"/>
      <c r="E955" s="128"/>
      <c r="F955" s="129"/>
      <c r="G955" s="138"/>
      <c r="H955" s="138"/>
      <c r="I955" s="129"/>
      <c r="J955" s="129"/>
      <c r="K955" s="129"/>
      <c r="L955" s="129"/>
      <c r="M955" s="129"/>
      <c r="N955" s="129"/>
      <c r="O955" s="129"/>
      <c r="P955" s="129"/>
      <c r="Q955" s="129"/>
      <c r="R955" s="129"/>
      <c r="S955" s="129"/>
      <c r="T955" s="129"/>
      <c r="U955" s="129"/>
      <c r="V955" s="129"/>
      <c r="W955" s="129"/>
      <c r="X955" s="129"/>
      <c r="Y955" s="129"/>
      <c r="Z955" s="129"/>
    </row>
    <row r="956" spans="1:26" ht="24.75">
      <c r="A956" s="129"/>
      <c r="B956" s="126"/>
      <c r="C956" s="127"/>
      <c r="D956" s="139"/>
      <c r="E956" s="128"/>
      <c r="F956" s="129"/>
      <c r="G956" s="136"/>
      <c r="H956" s="136"/>
      <c r="I956" s="129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29"/>
      <c r="U956" s="129"/>
      <c r="V956" s="129"/>
      <c r="W956" s="129"/>
      <c r="X956" s="129"/>
      <c r="Y956" s="129"/>
      <c r="Z956" s="129"/>
    </row>
    <row r="957" spans="1:26" ht="24.75">
      <c r="A957" s="129"/>
      <c r="B957" s="126"/>
      <c r="C957" s="127"/>
      <c r="D957" s="139"/>
      <c r="E957" s="128"/>
      <c r="F957" s="129"/>
      <c r="G957" s="138"/>
      <c r="H957" s="138"/>
      <c r="I957" s="129"/>
      <c r="J957" s="129"/>
      <c r="K957" s="129"/>
      <c r="L957" s="129"/>
      <c r="M957" s="129"/>
      <c r="N957" s="129"/>
      <c r="O957" s="129"/>
      <c r="P957" s="129"/>
      <c r="Q957" s="129"/>
      <c r="R957" s="129"/>
      <c r="S957" s="129"/>
      <c r="T957" s="129"/>
      <c r="U957" s="129"/>
      <c r="V957" s="129"/>
      <c r="W957" s="129"/>
      <c r="X957" s="129"/>
      <c r="Y957" s="129"/>
      <c r="Z957" s="129"/>
    </row>
    <row r="958" spans="1:26" ht="24.75">
      <c r="A958" s="129"/>
      <c r="B958" s="126"/>
      <c r="C958" s="127"/>
      <c r="D958" s="139"/>
      <c r="E958" s="128"/>
      <c r="F958" s="129"/>
      <c r="G958" s="136"/>
      <c r="H958" s="136"/>
      <c r="I958" s="129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29"/>
      <c r="U958" s="129"/>
      <c r="V958" s="129"/>
      <c r="W958" s="129"/>
      <c r="X958" s="129"/>
      <c r="Y958" s="129"/>
      <c r="Z958" s="129"/>
    </row>
    <row r="959" spans="1:26" ht="24.75">
      <c r="A959" s="129"/>
      <c r="B959" s="126"/>
      <c r="C959" s="127"/>
      <c r="D959" s="139"/>
      <c r="E959" s="128"/>
      <c r="F959" s="129"/>
      <c r="G959" s="138"/>
      <c r="H959" s="138"/>
      <c r="I959" s="129"/>
      <c r="J959" s="129"/>
      <c r="K959" s="129"/>
      <c r="L959" s="129"/>
      <c r="M959" s="129"/>
      <c r="N959" s="129"/>
      <c r="O959" s="129"/>
      <c r="P959" s="129"/>
      <c r="Q959" s="129"/>
      <c r="R959" s="129"/>
      <c r="S959" s="129"/>
      <c r="T959" s="129"/>
      <c r="U959" s="129"/>
      <c r="V959" s="129"/>
      <c r="W959" s="129"/>
      <c r="X959" s="129"/>
      <c r="Y959" s="129"/>
      <c r="Z959" s="129"/>
    </row>
    <row r="960" spans="1:26" ht="24.75">
      <c r="A960" s="129"/>
      <c r="B960" s="126"/>
      <c r="C960" s="127"/>
      <c r="D960" s="139"/>
      <c r="E960" s="128"/>
      <c r="F960" s="129"/>
      <c r="G960" s="136"/>
      <c r="H960" s="136"/>
      <c r="I960" s="129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29"/>
      <c r="U960" s="129"/>
      <c r="V960" s="129"/>
      <c r="W960" s="129"/>
      <c r="X960" s="129"/>
      <c r="Y960" s="129"/>
      <c r="Z960" s="129"/>
    </row>
    <row r="961" spans="1:26" ht="24.75">
      <c r="A961" s="129"/>
      <c r="B961" s="126"/>
      <c r="C961" s="127"/>
      <c r="D961" s="139"/>
      <c r="E961" s="128"/>
      <c r="F961" s="129"/>
      <c r="G961" s="138"/>
      <c r="H961" s="138"/>
      <c r="I961" s="129"/>
      <c r="J961" s="129"/>
      <c r="K961" s="129"/>
      <c r="L961" s="129"/>
      <c r="M961" s="129"/>
      <c r="N961" s="129"/>
      <c r="O961" s="129"/>
      <c r="P961" s="129"/>
      <c r="Q961" s="129"/>
      <c r="R961" s="129"/>
      <c r="S961" s="129"/>
      <c r="T961" s="129"/>
      <c r="U961" s="129"/>
      <c r="V961" s="129"/>
      <c r="W961" s="129"/>
      <c r="X961" s="129"/>
      <c r="Y961" s="129"/>
      <c r="Z961" s="129"/>
    </row>
    <row r="962" spans="1:26" ht="24.75">
      <c r="A962" s="129"/>
      <c r="B962" s="126"/>
      <c r="C962" s="127"/>
      <c r="D962" s="139"/>
      <c r="E962" s="128"/>
      <c r="F962" s="129"/>
      <c r="G962" s="136"/>
      <c r="H962" s="136"/>
      <c r="I962" s="129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29"/>
      <c r="U962" s="129"/>
      <c r="V962" s="129"/>
      <c r="W962" s="129"/>
      <c r="X962" s="129"/>
      <c r="Y962" s="129"/>
      <c r="Z962" s="129"/>
    </row>
    <row r="963" spans="1:26" ht="24.75">
      <c r="A963" s="129"/>
      <c r="B963" s="126"/>
      <c r="C963" s="127"/>
      <c r="D963" s="139"/>
      <c r="E963" s="128"/>
      <c r="F963" s="129"/>
      <c r="G963" s="138"/>
      <c r="H963" s="138"/>
      <c r="I963" s="129"/>
      <c r="J963" s="129"/>
      <c r="K963" s="129"/>
      <c r="L963" s="129"/>
      <c r="M963" s="129"/>
      <c r="N963" s="129"/>
      <c r="O963" s="129"/>
      <c r="P963" s="129"/>
      <c r="Q963" s="129"/>
      <c r="R963" s="129"/>
      <c r="S963" s="129"/>
      <c r="T963" s="129"/>
      <c r="U963" s="129"/>
      <c r="V963" s="129"/>
      <c r="W963" s="129"/>
      <c r="X963" s="129"/>
      <c r="Y963" s="129"/>
      <c r="Z963" s="129"/>
    </row>
    <row r="964" spans="1:26" ht="24.75">
      <c r="A964" s="129"/>
      <c r="B964" s="126"/>
      <c r="C964" s="127"/>
      <c r="D964" s="139"/>
      <c r="E964" s="128"/>
      <c r="F964" s="129"/>
      <c r="G964" s="136"/>
      <c r="H964" s="136"/>
      <c r="I964" s="129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29"/>
      <c r="U964" s="129"/>
      <c r="V964" s="129"/>
      <c r="W964" s="129"/>
      <c r="X964" s="129"/>
      <c r="Y964" s="129"/>
      <c r="Z964" s="129"/>
    </row>
    <row r="965" spans="1:26" ht="24.75">
      <c r="A965" s="129"/>
      <c r="B965" s="126"/>
      <c r="C965" s="127"/>
      <c r="D965" s="139"/>
      <c r="E965" s="128"/>
      <c r="F965" s="129"/>
      <c r="G965" s="138"/>
      <c r="H965" s="138"/>
      <c r="I965" s="129"/>
      <c r="J965" s="129"/>
      <c r="K965" s="129"/>
      <c r="L965" s="129"/>
      <c r="M965" s="129"/>
      <c r="N965" s="129"/>
      <c r="O965" s="129"/>
      <c r="P965" s="129"/>
      <c r="Q965" s="129"/>
      <c r="R965" s="129"/>
      <c r="S965" s="129"/>
      <c r="T965" s="129"/>
      <c r="U965" s="129"/>
      <c r="V965" s="129"/>
      <c r="W965" s="129"/>
      <c r="X965" s="129"/>
      <c r="Y965" s="129"/>
      <c r="Z965" s="129"/>
    </row>
    <row r="966" spans="1:26" ht="24.75">
      <c r="A966" s="129"/>
      <c r="B966" s="126"/>
      <c r="C966" s="127"/>
      <c r="D966" s="139"/>
      <c r="E966" s="128"/>
      <c r="F966" s="129"/>
      <c r="G966" s="136"/>
      <c r="H966" s="136"/>
      <c r="I966" s="129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29"/>
      <c r="U966" s="129"/>
      <c r="V966" s="129"/>
      <c r="W966" s="129"/>
      <c r="X966" s="129"/>
      <c r="Y966" s="129"/>
      <c r="Z966" s="129"/>
    </row>
    <row r="967" spans="1:26" ht="24.75">
      <c r="A967" s="129"/>
      <c r="B967" s="126"/>
      <c r="C967" s="127"/>
      <c r="D967" s="139"/>
      <c r="E967" s="128"/>
      <c r="F967" s="129"/>
      <c r="G967" s="138"/>
      <c r="H967" s="138"/>
      <c r="I967" s="129"/>
      <c r="J967" s="129"/>
      <c r="K967" s="129"/>
      <c r="L967" s="129"/>
      <c r="M967" s="129"/>
      <c r="N967" s="129"/>
      <c r="O967" s="129"/>
      <c r="P967" s="129"/>
      <c r="Q967" s="129"/>
      <c r="R967" s="129"/>
      <c r="S967" s="129"/>
      <c r="T967" s="129"/>
      <c r="U967" s="129"/>
      <c r="V967" s="129"/>
      <c r="W967" s="129"/>
      <c r="X967" s="129"/>
      <c r="Y967" s="129"/>
      <c r="Z967" s="129"/>
    </row>
    <row r="968" spans="1:26" ht="24.75">
      <c r="A968" s="129"/>
      <c r="B968" s="126"/>
      <c r="C968" s="127"/>
      <c r="D968" s="139"/>
      <c r="E968" s="128"/>
      <c r="F968" s="129"/>
      <c r="G968" s="136"/>
      <c r="H968" s="136"/>
      <c r="I968" s="129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29"/>
      <c r="U968" s="129"/>
      <c r="V968" s="129"/>
      <c r="W968" s="129"/>
      <c r="X968" s="129"/>
      <c r="Y968" s="129"/>
      <c r="Z968" s="129"/>
    </row>
    <row r="969" spans="1:26" ht="24.75">
      <c r="A969" s="129"/>
      <c r="B969" s="126"/>
      <c r="C969" s="127"/>
      <c r="D969" s="139"/>
      <c r="E969" s="128"/>
      <c r="F969" s="129"/>
      <c r="G969" s="138"/>
      <c r="H969" s="138"/>
      <c r="I969" s="129"/>
      <c r="J969" s="129"/>
      <c r="K969" s="129"/>
      <c r="L969" s="129"/>
      <c r="M969" s="129"/>
      <c r="N969" s="129"/>
      <c r="O969" s="129"/>
      <c r="P969" s="129"/>
      <c r="Q969" s="129"/>
      <c r="R969" s="129"/>
      <c r="S969" s="129"/>
      <c r="T969" s="129"/>
      <c r="U969" s="129"/>
      <c r="V969" s="129"/>
      <c r="W969" s="129"/>
      <c r="X969" s="129"/>
      <c r="Y969" s="129"/>
      <c r="Z969" s="129"/>
    </row>
    <row r="970" spans="1:26" ht="24.75">
      <c r="A970" s="129"/>
      <c r="B970" s="126"/>
      <c r="C970" s="127"/>
      <c r="D970" s="139"/>
      <c r="E970" s="128"/>
      <c r="F970" s="129"/>
      <c r="G970" s="136"/>
      <c r="H970" s="136"/>
      <c r="I970" s="129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29"/>
      <c r="U970" s="129"/>
      <c r="V970" s="129"/>
      <c r="W970" s="129"/>
      <c r="X970" s="129"/>
      <c r="Y970" s="129"/>
      <c r="Z970" s="129"/>
    </row>
    <row r="971" spans="1:26" ht="24.75">
      <c r="A971" s="129"/>
      <c r="B971" s="126"/>
      <c r="C971" s="127"/>
      <c r="D971" s="139"/>
      <c r="E971" s="128"/>
      <c r="F971" s="129"/>
      <c r="G971" s="138"/>
      <c r="H971" s="138"/>
      <c r="I971" s="129"/>
      <c r="J971" s="129"/>
      <c r="K971" s="129"/>
      <c r="L971" s="129"/>
      <c r="M971" s="129"/>
      <c r="N971" s="129"/>
      <c r="O971" s="129"/>
      <c r="P971" s="129"/>
      <c r="Q971" s="129"/>
      <c r="R971" s="129"/>
      <c r="S971" s="129"/>
      <c r="T971" s="129"/>
      <c r="U971" s="129"/>
      <c r="V971" s="129"/>
      <c r="W971" s="129"/>
      <c r="X971" s="129"/>
      <c r="Y971" s="129"/>
      <c r="Z971" s="129"/>
    </row>
    <row r="972" spans="1:26" ht="24.75">
      <c r="A972" s="129"/>
      <c r="B972" s="126"/>
      <c r="C972" s="127"/>
      <c r="D972" s="139"/>
      <c r="E972" s="128"/>
      <c r="F972" s="129"/>
      <c r="G972" s="136"/>
      <c r="H972" s="136"/>
      <c r="I972" s="129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29"/>
      <c r="U972" s="129"/>
      <c r="V972" s="129"/>
      <c r="W972" s="129"/>
      <c r="X972" s="129"/>
      <c r="Y972" s="129"/>
      <c r="Z972" s="129"/>
    </row>
    <row r="973" spans="1:26" ht="24.75">
      <c r="A973" s="129"/>
      <c r="B973" s="126"/>
      <c r="C973" s="127"/>
      <c r="D973" s="139"/>
      <c r="E973" s="128"/>
      <c r="F973" s="129"/>
      <c r="G973" s="138"/>
      <c r="H973" s="138"/>
      <c r="I973" s="129"/>
      <c r="J973" s="129"/>
      <c r="K973" s="129"/>
      <c r="L973" s="129"/>
      <c r="M973" s="129"/>
      <c r="N973" s="129"/>
      <c r="O973" s="129"/>
      <c r="P973" s="129"/>
      <c r="Q973" s="129"/>
      <c r="R973" s="129"/>
      <c r="S973" s="129"/>
      <c r="T973" s="129"/>
      <c r="U973" s="129"/>
      <c r="V973" s="129"/>
      <c r="W973" s="129"/>
      <c r="X973" s="129"/>
      <c r="Y973" s="129"/>
      <c r="Z973" s="129"/>
    </row>
    <row r="974" spans="1:26" ht="24.75">
      <c r="A974" s="129"/>
      <c r="B974" s="126"/>
      <c r="C974" s="127"/>
      <c r="D974" s="139"/>
      <c r="E974" s="128"/>
      <c r="F974" s="129"/>
      <c r="G974" s="136"/>
      <c r="H974" s="136"/>
      <c r="I974" s="129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29"/>
      <c r="U974" s="129"/>
      <c r="V974" s="129"/>
      <c r="W974" s="129"/>
      <c r="X974" s="129"/>
      <c r="Y974" s="129"/>
      <c r="Z974" s="129"/>
    </row>
    <row r="975" spans="1:26" ht="24.75">
      <c r="A975" s="129"/>
      <c r="B975" s="126"/>
      <c r="C975" s="127"/>
      <c r="D975" s="139"/>
      <c r="E975" s="128"/>
      <c r="F975" s="129"/>
      <c r="G975" s="138"/>
      <c r="H975" s="138"/>
      <c r="I975" s="129"/>
      <c r="J975" s="129"/>
      <c r="K975" s="129"/>
      <c r="L975" s="129"/>
      <c r="M975" s="129"/>
      <c r="N975" s="129"/>
      <c r="O975" s="129"/>
      <c r="P975" s="129"/>
      <c r="Q975" s="129"/>
      <c r="R975" s="129"/>
      <c r="S975" s="129"/>
      <c r="T975" s="129"/>
      <c r="U975" s="129"/>
      <c r="V975" s="129"/>
      <c r="W975" s="129"/>
      <c r="X975" s="129"/>
      <c r="Y975" s="129"/>
      <c r="Z975" s="129"/>
    </row>
    <row r="976" spans="1:26" ht="24.75">
      <c r="A976" s="129"/>
      <c r="B976" s="126"/>
      <c r="C976" s="127"/>
      <c r="D976" s="139"/>
      <c r="E976" s="128"/>
      <c r="F976" s="129"/>
      <c r="G976" s="136"/>
      <c r="H976" s="136"/>
      <c r="I976" s="129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29"/>
      <c r="U976" s="129"/>
      <c r="V976" s="129"/>
      <c r="W976" s="129"/>
      <c r="X976" s="129"/>
      <c r="Y976" s="129"/>
      <c r="Z976" s="129"/>
    </row>
    <row r="977" spans="1:26" ht="24.75">
      <c r="A977" s="129"/>
      <c r="B977" s="126"/>
      <c r="C977" s="127"/>
      <c r="D977" s="139"/>
      <c r="E977" s="128"/>
      <c r="F977" s="129"/>
      <c r="G977" s="138"/>
      <c r="H977" s="138"/>
      <c r="I977" s="129"/>
      <c r="J977" s="129"/>
      <c r="K977" s="129"/>
      <c r="L977" s="129"/>
      <c r="M977" s="129"/>
      <c r="N977" s="129"/>
      <c r="O977" s="129"/>
      <c r="P977" s="129"/>
      <c r="Q977" s="129"/>
      <c r="R977" s="129"/>
      <c r="S977" s="129"/>
      <c r="T977" s="129"/>
      <c r="U977" s="129"/>
      <c r="V977" s="129"/>
      <c r="W977" s="129"/>
      <c r="X977" s="129"/>
      <c r="Y977" s="129"/>
      <c r="Z977" s="129"/>
    </row>
    <row r="978" spans="1:26" ht="24.75">
      <c r="A978" s="129"/>
      <c r="B978" s="126"/>
      <c r="C978" s="127"/>
      <c r="D978" s="139"/>
      <c r="E978" s="128"/>
      <c r="F978" s="129"/>
      <c r="G978" s="136"/>
      <c r="H978" s="136"/>
      <c r="I978" s="129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29"/>
      <c r="U978" s="129"/>
      <c r="V978" s="129"/>
      <c r="W978" s="129"/>
      <c r="X978" s="129"/>
      <c r="Y978" s="129"/>
      <c r="Z978" s="129"/>
    </row>
    <row r="979" spans="1:26" ht="24.75">
      <c r="A979" s="129"/>
      <c r="B979" s="126"/>
      <c r="C979" s="127"/>
      <c r="D979" s="139"/>
      <c r="E979" s="128"/>
      <c r="F979" s="129"/>
      <c r="G979" s="138"/>
      <c r="H979" s="138"/>
      <c r="I979" s="129"/>
      <c r="J979" s="129"/>
      <c r="K979" s="129"/>
      <c r="L979" s="129"/>
      <c r="M979" s="129"/>
      <c r="N979" s="129"/>
      <c r="O979" s="129"/>
      <c r="P979" s="129"/>
      <c r="Q979" s="129"/>
      <c r="R979" s="129"/>
      <c r="S979" s="129"/>
      <c r="T979" s="129"/>
      <c r="U979" s="129"/>
      <c r="V979" s="129"/>
      <c r="W979" s="129"/>
      <c r="X979" s="129"/>
      <c r="Y979" s="129"/>
      <c r="Z979" s="129"/>
    </row>
    <row r="980" spans="1:26" ht="24.75">
      <c r="A980" s="129"/>
      <c r="B980" s="126"/>
      <c r="C980" s="127"/>
      <c r="D980" s="139"/>
      <c r="E980" s="128"/>
      <c r="F980" s="129"/>
      <c r="G980" s="136"/>
      <c r="H980" s="136"/>
      <c r="I980" s="129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29"/>
      <c r="U980" s="129"/>
      <c r="V980" s="129"/>
      <c r="W980" s="129"/>
      <c r="X980" s="129"/>
      <c r="Y980" s="129"/>
      <c r="Z980" s="129"/>
    </row>
    <row r="981" spans="1:26" ht="24.75">
      <c r="A981" s="129"/>
      <c r="B981" s="126"/>
      <c r="C981" s="127"/>
      <c r="D981" s="139"/>
      <c r="E981" s="128"/>
      <c r="F981" s="129"/>
      <c r="G981" s="138"/>
      <c r="H981" s="138"/>
      <c r="I981" s="129"/>
      <c r="J981" s="129"/>
      <c r="K981" s="129"/>
      <c r="L981" s="129"/>
      <c r="M981" s="129"/>
      <c r="N981" s="129"/>
      <c r="O981" s="129"/>
      <c r="P981" s="129"/>
      <c r="Q981" s="129"/>
      <c r="R981" s="129"/>
      <c r="S981" s="129"/>
      <c r="T981" s="129"/>
      <c r="U981" s="129"/>
      <c r="V981" s="129"/>
      <c r="W981" s="129"/>
      <c r="X981" s="129"/>
      <c r="Y981" s="129"/>
      <c r="Z981" s="129"/>
    </row>
    <row r="982" spans="1:26" ht="24.75">
      <c r="A982" s="129"/>
      <c r="B982" s="126"/>
      <c r="C982" s="127"/>
      <c r="D982" s="139"/>
      <c r="E982" s="128"/>
      <c r="F982" s="129"/>
      <c r="G982" s="136"/>
      <c r="H982" s="136"/>
      <c r="I982" s="129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29"/>
      <c r="U982" s="129"/>
      <c r="V982" s="129"/>
      <c r="W982" s="129"/>
      <c r="X982" s="129"/>
      <c r="Y982" s="129"/>
      <c r="Z982" s="129"/>
    </row>
    <row r="983" spans="1:26" ht="24.75">
      <c r="A983" s="129"/>
      <c r="B983" s="126"/>
      <c r="C983" s="127"/>
      <c r="D983" s="139"/>
      <c r="E983" s="128"/>
      <c r="F983" s="129"/>
      <c r="G983" s="138"/>
      <c r="H983" s="138"/>
      <c r="I983" s="129"/>
      <c r="J983" s="129"/>
      <c r="K983" s="129"/>
      <c r="L983" s="129"/>
      <c r="M983" s="129"/>
      <c r="N983" s="129"/>
      <c r="O983" s="129"/>
      <c r="P983" s="129"/>
      <c r="Q983" s="129"/>
      <c r="R983" s="129"/>
      <c r="S983" s="129"/>
      <c r="T983" s="129"/>
      <c r="U983" s="129"/>
      <c r="V983" s="129"/>
      <c r="W983" s="129"/>
      <c r="X983" s="129"/>
      <c r="Y983" s="129"/>
      <c r="Z983" s="129"/>
    </row>
    <row r="984" spans="1:26" ht="24.75">
      <c r="A984" s="129"/>
      <c r="B984" s="126"/>
      <c r="C984" s="127"/>
      <c r="D984" s="139"/>
      <c r="E984" s="128"/>
      <c r="F984" s="129"/>
      <c r="G984" s="136"/>
      <c r="H984" s="136"/>
      <c r="I984" s="129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  <c r="T984" s="129"/>
      <c r="U984" s="129"/>
      <c r="V984" s="129"/>
      <c r="W984" s="129"/>
      <c r="X984" s="129"/>
      <c r="Y984" s="129"/>
      <c r="Z984" s="129"/>
    </row>
    <row r="985" spans="1:26" ht="24.75">
      <c r="A985" s="129"/>
      <c r="B985" s="126"/>
      <c r="C985" s="127"/>
      <c r="D985" s="139"/>
      <c r="E985" s="128"/>
      <c r="F985" s="129"/>
      <c r="G985" s="138"/>
      <c r="H985" s="138"/>
      <c r="I985" s="129"/>
      <c r="J985" s="129"/>
      <c r="K985" s="129"/>
      <c r="L985" s="129"/>
      <c r="M985" s="129"/>
      <c r="N985" s="129"/>
      <c r="O985" s="129"/>
      <c r="P985" s="129"/>
      <c r="Q985" s="129"/>
      <c r="R985" s="129"/>
      <c r="S985" s="129"/>
      <c r="T985" s="129"/>
      <c r="U985" s="129"/>
      <c r="V985" s="129"/>
      <c r="W985" s="129"/>
      <c r="X985" s="129"/>
      <c r="Y985" s="129"/>
      <c r="Z985" s="129"/>
    </row>
    <row r="986" spans="1:26" ht="24.75">
      <c r="A986" s="129"/>
      <c r="B986" s="126"/>
      <c r="C986" s="127"/>
      <c r="D986" s="139"/>
      <c r="E986" s="128"/>
      <c r="F986" s="129"/>
      <c r="G986" s="136"/>
      <c r="H986" s="136"/>
      <c r="I986" s="129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  <c r="T986" s="129"/>
      <c r="U986" s="129"/>
      <c r="V986" s="129"/>
      <c r="W986" s="129"/>
      <c r="X986" s="129"/>
      <c r="Y986" s="129"/>
      <c r="Z986" s="129"/>
    </row>
    <row r="987" spans="1:26" ht="24.75">
      <c r="A987" s="129"/>
      <c r="B987" s="126"/>
      <c r="C987" s="127"/>
      <c r="D987" s="139"/>
      <c r="E987" s="128"/>
      <c r="F987" s="129"/>
      <c r="G987" s="138"/>
      <c r="H987" s="138"/>
      <c r="I987" s="129"/>
      <c r="J987" s="129"/>
      <c r="K987" s="129"/>
      <c r="L987" s="129"/>
      <c r="M987" s="129"/>
      <c r="N987" s="129"/>
      <c r="O987" s="129"/>
      <c r="P987" s="129"/>
      <c r="Q987" s="129"/>
      <c r="R987" s="129"/>
      <c r="S987" s="129"/>
      <c r="T987" s="129"/>
      <c r="U987" s="129"/>
      <c r="V987" s="129"/>
      <c r="W987" s="129"/>
      <c r="X987" s="129"/>
      <c r="Y987" s="129"/>
      <c r="Z987" s="129"/>
    </row>
    <row r="988" spans="1:26" ht="24.75">
      <c r="A988" s="129"/>
      <c r="B988" s="126"/>
      <c r="C988" s="127"/>
      <c r="D988" s="139"/>
      <c r="E988" s="128"/>
      <c r="F988" s="129"/>
      <c r="G988" s="136"/>
      <c r="H988" s="136"/>
      <c r="I988" s="129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  <c r="T988" s="129"/>
      <c r="U988" s="129"/>
      <c r="V988" s="129"/>
      <c r="W988" s="129"/>
      <c r="X988" s="129"/>
      <c r="Y988" s="129"/>
      <c r="Z988" s="129"/>
    </row>
    <row r="989" spans="1:26" ht="24.75">
      <c r="A989" s="129"/>
      <c r="B989" s="126"/>
      <c r="C989" s="127"/>
      <c r="D989" s="139"/>
      <c r="E989" s="128"/>
      <c r="F989" s="129"/>
      <c r="G989" s="138"/>
      <c r="H989" s="138"/>
      <c r="I989" s="129"/>
      <c r="J989" s="129"/>
      <c r="K989" s="129"/>
      <c r="L989" s="129"/>
      <c r="M989" s="129"/>
      <c r="N989" s="129"/>
      <c r="O989" s="129"/>
      <c r="P989" s="129"/>
      <c r="Q989" s="129"/>
      <c r="R989" s="129"/>
      <c r="S989" s="129"/>
      <c r="T989" s="129"/>
      <c r="U989" s="129"/>
      <c r="V989" s="129"/>
      <c r="W989" s="129"/>
      <c r="X989" s="129"/>
      <c r="Y989" s="129"/>
      <c r="Z989" s="129"/>
    </row>
    <row r="990" spans="1:26" ht="24.75">
      <c r="A990" s="129"/>
      <c r="B990" s="126"/>
      <c r="C990" s="127"/>
      <c r="D990" s="139"/>
      <c r="E990" s="128"/>
      <c r="F990" s="129"/>
      <c r="G990" s="136"/>
      <c r="H990" s="136"/>
      <c r="I990" s="129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  <c r="T990" s="129"/>
      <c r="U990" s="129"/>
      <c r="V990" s="129"/>
      <c r="W990" s="129"/>
      <c r="X990" s="129"/>
      <c r="Y990" s="129"/>
      <c r="Z990" s="129"/>
    </row>
    <row r="991" spans="1:26" ht="24.75">
      <c r="A991" s="129"/>
      <c r="B991" s="126"/>
      <c r="C991" s="127"/>
      <c r="D991" s="139"/>
      <c r="E991" s="128"/>
      <c r="F991" s="129"/>
      <c r="G991" s="138"/>
      <c r="H991" s="138"/>
      <c r="I991" s="129"/>
      <c r="J991" s="129"/>
      <c r="K991" s="129"/>
      <c r="L991" s="129"/>
      <c r="M991" s="129"/>
      <c r="N991" s="129"/>
      <c r="O991" s="129"/>
      <c r="P991" s="129"/>
      <c r="Q991" s="129"/>
      <c r="R991" s="129"/>
      <c r="S991" s="129"/>
      <c r="T991" s="129"/>
      <c r="U991" s="129"/>
      <c r="V991" s="129"/>
      <c r="W991" s="129"/>
      <c r="X991" s="129"/>
      <c r="Y991" s="129"/>
      <c r="Z991" s="129"/>
    </row>
    <row r="992" spans="1:26" ht="24.75">
      <c r="A992" s="129"/>
      <c r="B992" s="126"/>
      <c r="C992" s="127"/>
      <c r="D992" s="139"/>
      <c r="E992" s="128"/>
      <c r="F992" s="129"/>
      <c r="G992" s="136"/>
      <c r="H992" s="136"/>
      <c r="I992" s="129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  <c r="T992" s="129"/>
      <c r="U992" s="129"/>
      <c r="V992" s="129"/>
      <c r="W992" s="129"/>
      <c r="X992" s="129"/>
      <c r="Y992" s="129"/>
      <c r="Z992" s="129"/>
    </row>
    <row r="993" spans="1:26" ht="24.75">
      <c r="A993" s="129"/>
      <c r="B993" s="126"/>
      <c r="C993" s="127"/>
      <c r="D993" s="139"/>
      <c r="E993" s="128"/>
      <c r="F993" s="129"/>
      <c r="G993" s="138"/>
      <c r="H993" s="138"/>
      <c r="I993" s="129"/>
      <c r="J993" s="129"/>
      <c r="K993" s="129"/>
      <c r="L993" s="129"/>
      <c r="M993" s="129"/>
      <c r="N993" s="129"/>
      <c r="O993" s="129"/>
      <c r="P993" s="129"/>
      <c r="Q993" s="129"/>
      <c r="R993" s="129"/>
      <c r="S993" s="129"/>
      <c r="T993" s="129"/>
      <c r="U993" s="129"/>
      <c r="V993" s="129"/>
      <c r="W993" s="129"/>
      <c r="X993" s="129"/>
      <c r="Y993" s="129"/>
      <c r="Z993" s="129"/>
    </row>
    <row r="994" spans="1:26" ht="24.75">
      <c r="A994" s="129"/>
      <c r="B994" s="126"/>
      <c r="C994" s="127"/>
      <c r="D994" s="139"/>
      <c r="E994" s="128"/>
      <c r="F994" s="129"/>
      <c r="G994" s="136"/>
      <c r="H994" s="136"/>
      <c r="I994" s="129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  <c r="T994" s="129"/>
      <c r="U994" s="129"/>
      <c r="V994" s="129"/>
      <c r="W994" s="129"/>
      <c r="X994" s="129"/>
      <c r="Y994" s="129"/>
      <c r="Z994" s="129"/>
    </row>
    <row r="995" spans="1:26" ht="24.75">
      <c r="A995" s="129"/>
      <c r="B995" s="126"/>
      <c r="C995" s="127"/>
      <c r="D995" s="139"/>
      <c r="E995" s="128"/>
      <c r="F995" s="129"/>
      <c r="G995" s="138"/>
      <c r="H995" s="138"/>
      <c r="I995" s="129"/>
      <c r="J995" s="129"/>
      <c r="K995" s="129"/>
      <c r="L995" s="129"/>
      <c r="M995" s="129"/>
      <c r="N995" s="129"/>
      <c r="O995" s="129"/>
      <c r="P995" s="129"/>
      <c r="Q995" s="129"/>
      <c r="R995" s="129"/>
      <c r="S995" s="129"/>
      <c r="T995" s="129"/>
      <c r="U995" s="129"/>
      <c r="V995" s="129"/>
      <c r="W995" s="129"/>
      <c r="X995" s="129"/>
      <c r="Y995" s="129"/>
      <c r="Z995" s="129"/>
    </row>
    <row r="996" spans="1:26" ht="24.75">
      <c r="A996" s="129"/>
      <c r="B996" s="126"/>
      <c r="C996" s="127"/>
      <c r="D996" s="139"/>
      <c r="E996" s="128"/>
      <c r="F996" s="129"/>
      <c r="G996" s="136"/>
      <c r="H996" s="136"/>
      <c r="I996" s="129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  <c r="T996" s="129"/>
      <c r="U996" s="129"/>
      <c r="V996" s="129"/>
      <c r="W996" s="129"/>
      <c r="X996" s="129"/>
      <c r="Y996" s="129"/>
      <c r="Z996" s="129"/>
    </row>
    <row r="997" spans="1:26" ht="24.75">
      <c r="A997" s="129"/>
      <c r="B997" s="126"/>
      <c r="C997" s="127"/>
      <c r="D997" s="139"/>
      <c r="E997" s="128"/>
      <c r="F997" s="129"/>
      <c r="G997" s="138"/>
      <c r="H997" s="138"/>
      <c r="I997" s="129"/>
      <c r="J997" s="129"/>
      <c r="K997" s="129"/>
      <c r="L997" s="129"/>
      <c r="M997" s="129"/>
      <c r="N997" s="129"/>
      <c r="O997" s="129"/>
      <c r="P997" s="129"/>
      <c r="Q997" s="129"/>
      <c r="R997" s="129"/>
      <c r="S997" s="129"/>
      <c r="T997" s="129"/>
      <c r="U997" s="129"/>
      <c r="V997" s="129"/>
      <c r="W997" s="129"/>
      <c r="X997" s="129"/>
      <c r="Y997" s="129"/>
      <c r="Z997" s="129"/>
    </row>
    <row r="998" spans="1:26" ht="24.75">
      <c r="A998" s="129"/>
      <c r="B998" s="126"/>
      <c r="C998" s="127"/>
      <c r="D998" s="139"/>
      <c r="E998" s="128"/>
      <c r="F998" s="129"/>
      <c r="G998" s="136"/>
      <c r="H998" s="136"/>
      <c r="I998" s="129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  <c r="T998" s="129"/>
      <c r="U998" s="129"/>
      <c r="V998" s="129"/>
      <c r="W998" s="129"/>
      <c r="X998" s="129"/>
      <c r="Y998" s="129"/>
      <c r="Z998" s="129"/>
    </row>
    <row r="999" spans="1:26" ht="24.75">
      <c r="A999" s="129"/>
      <c r="B999" s="126"/>
      <c r="C999" s="127"/>
      <c r="D999" s="139"/>
      <c r="E999" s="128"/>
      <c r="F999" s="129"/>
      <c r="G999" s="138"/>
      <c r="H999" s="138"/>
      <c r="I999" s="129"/>
      <c r="J999" s="129"/>
      <c r="K999" s="129"/>
      <c r="L999" s="129"/>
      <c r="M999" s="129"/>
      <c r="N999" s="129"/>
      <c r="O999" s="129"/>
      <c r="P999" s="129"/>
      <c r="Q999" s="129"/>
      <c r="R999" s="129"/>
      <c r="S999" s="129"/>
      <c r="T999" s="129"/>
      <c r="U999" s="129"/>
      <c r="V999" s="129"/>
      <c r="W999" s="129"/>
      <c r="X999" s="129"/>
      <c r="Y999" s="129"/>
      <c r="Z999" s="129"/>
    </row>
    <row r="1000" spans="1:26" ht="24.75">
      <c r="A1000" s="129"/>
      <c r="B1000" s="126"/>
      <c r="C1000" s="127"/>
      <c r="D1000" s="139"/>
      <c r="E1000" s="128"/>
      <c r="F1000" s="129"/>
      <c r="G1000" s="136"/>
      <c r="H1000" s="136"/>
      <c r="I1000" s="129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  <c r="T1000" s="129"/>
      <c r="U1000" s="129"/>
      <c r="V1000" s="129"/>
      <c r="W1000" s="129"/>
      <c r="X1000" s="129"/>
      <c r="Y1000" s="129"/>
      <c r="Z1000" s="129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70.42578125" customWidth="1"/>
    <col min="3" max="3" width="34.5703125" customWidth="1"/>
    <col min="4" max="4" width="33.28515625" customWidth="1"/>
    <col min="5" max="5" width="44.28515625" customWidth="1"/>
    <col min="6" max="7" width="48.7109375" customWidth="1"/>
    <col min="8" max="8" width="57.140625" customWidth="1"/>
    <col min="9" max="9" width="38.5703125" customWidth="1"/>
    <col min="10" max="10" width="10.7109375" customWidth="1"/>
    <col min="11" max="11" width="27.140625" customWidth="1"/>
    <col min="12" max="12" width="23.85546875" customWidth="1"/>
    <col min="13" max="13" width="25.5703125" customWidth="1"/>
    <col min="14" max="14" width="36.140625" customWidth="1"/>
    <col min="15" max="15" width="20.42578125" customWidth="1"/>
    <col min="16" max="16" width="25.7109375" customWidth="1"/>
    <col min="17" max="17" width="10.7109375" customWidth="1"/>
    <col min="18" max="18" width="26.42578125" customWidth="1"/>
    <col min="19" max="26" width="10.7109375" customWidth="1"/>
  </cols>
  <sheetData>
    <row r="1" spans="1:18">
      <c r="A1" s="127" t="str">
        <f ca="1">IFERROR(__xludf.DUMMYFUNCTION("Query(MIR!C32:R60,""select C,D,E,I,F,H,G,M,N,O,Q,R"")"),"#REF!")</f>
        <v>#REF!</v>
      </c>
    </row>
    <row r="2" spans="1:18">
      <c r="B2" s="141" t="s">
        <v>380</v>
      </c>
      <c r="C2" s="141" t="s">
        <v>381</v>
      </c>
      <c r="D2" s="141" t="s">
        <v>382</v>
      </c>
      <c r="E2" s="141" t="s">
        <v>383</v>
      </c>
      <c r="F2" s="141" t="s">
        <v>384</v>
      </c>
      <c r="G2" s="141" t="s">
        <v>385</v>
      </c>
      <c r="H2" s="142" t="s">
        <v>386</v>
      </c>
      <c r="I2" s="143" t="s">
        <v>387</v>
      </c>
      <c r="J2" s="143" t="s">
        <v>388</v>
      </c>
      <c r="K2" s="143" t="s">
        <v>389</v>
      </c>
      <c r="L2" s="143" t="s">
        <v>390</v>
      </c>
      <c r="M2" s="143" t="s">
        <v>391</v>
      </c>
      <c r="N2" s="144" t="s">
        <v>392</v>
      </c>
      <c r="O2" s="143" t="s">
        <v>393</v>
      </c>
      <c r="P2" s="143" t="s">
        <v>394</v>
      </c>
      <c r="Q2" s="142" t="s">
        <v>395</v>
      </c>
      <c r="R2" s="145" t="s">
        <v>396</v>
      </c>
    </row>
    <row r="3" spans="1:18" ht="30" customHeight="1">
      <c r="B3" s="146" t="s">
        <v>397</v>
      </c>
      <c r="C3" s="147" t="s">
        <v>6</v>
      </c>
      <c r="D3" s="206" t="s">
        <v>398</v>
      </c>
      <c r="E3" s="148" t="s">
        <v>399</v>
      </c>
      <c r="F3" s="149" t="s">
        <v>400</v>
      </c>
      <c r="G3" s="148" t="s">
        <v>401</v>
      </c>
      <c r="H3" s="148" t="s">
        <v>402</v>
      </c>
      <c r="I3" s="150" t="s">
        <v>403</v>
      </c>
      <c r="J3" s="151" t="s">
        <v>404</v>
      </c>
      <c r="K3" s="152" t="s">
        <v>405</v>
      </c>
      <c r="L3" s="152" t="s">
        <v>341</v>
      </c>
      <c r="M3" s="152" t="s">
        <v>406</v>
      </c>
      <c r="N3" s="153" t="s">
        <v>407</v>
      </c>
      <c r="O3" s="150" t="s">
        <v>408</v>
      </c>
      <c r="P3" s="150" t="s">
        <v>409</v>
      </c>
      <c r="Q3" s="148" t="s">
        <v>410</v>
      </c>
      <c r="R3" s="154" t="s">
        <v>411</v>
      </c>
    </row>
    <row r="4" spans="1:18" ht="105">
      <c r="B4" s="146" t="s">
        <v>412</v>
      </c>
      <c r="C4" s="155" t="s">
        <v>413</v>
      </c>
      <c r="D4" s="207"/>
      <c r="E4" s="148" t="s">
        <v>14</v>
      </c>
      <c r="F4" s="149" t="s">
        <v>414</v>
      </c>
      <c r="G4" s="148" t="s">
        <v>415</v>
      </c>
      <c r="H4" s="148" t="s">
        <v>21</v>
      </c>
      <c r="I4" s="150" t="s">
        <v>416</v>
      </c>
      <c r="J4" s="151" t="s">
        <v>417</v>
      </c>
      <c r="K4" s="152" t="s">
        <v>418</v>
      </c>
      <c r="L4" s="152" t="s">
        <v>419</v>
      </c>
      <c r="M4" s="152" t="s">
        <v>420</v>
      </c>
      <c r="N4" s="156" t="s">
        <v>421</v>
      </c>
      <c r="O4" s="150" t="s">
        <v>422</v>
      </c>
      <c r="P4" s="150" t="s">
        <v>423</v>
      </c>
      <c r="Q4" s="148" t="s">
        <v>424</v>
      </c>
      <c r="R4" s="154" t="s">
        <v>425</v>
      </c>
    </row>
    <row r="5" spans="1:18" ht="60">
      <c r="B5" s="146" t="s">
        <v>9</v>
      </c>
      <c r="C5" s="157" t="s">
        <v>426</v>
      </c>
      <c r="D5" s="208"/>
      <c r="E5" s="148" t="s">
        <v>427</v>
      </c>
      <c r="F5" s="149" t="s">
        <v>428</v>
      </c>
      <c r="G5" s="148" t="s">
        <v>429</v>
      </c>
      <c r="H5" s="148" t="s">
        <v>430</v>
      </c>
      <c r="I5" s="150" t="s">
        <v>431</v>
      </c>
      <c r="J5" s="151" t="s">
        <v>432</v>
      </c>
      <c r="K5" s="152" t="s">
        <v>433</v>
      </c>
      <c r="L5" s="152" t="s">
        <v>434</v>
      </c>
      <c r="M5" s="152" t="s">
        <v>435</v>
      </c>
      <c r="N5" s="158" t="s">
        <v>436</v>
      </c>
      <c r="O5" s="150" t="s">
        <v>437</v>
      </c>
      <c r="P5" s="150" t="s">
        <v>438</v>
      </c>
      <c r="Q5" s="148" t="s">
        <v>439</v>
      </c>
      <c r="R5" s="154" t="s">
        <v>440</v>
      </c>
    </row>
    <row r="6" spans="1:18" ht="25.5" customHeight="1">
      <c r="B6" s="146" t="s">
        <v>441</v>
      </c>
      <c r="C6" s="159" t="s">
        <v>442</v>
      </c>
      <c r="D6" s="160" t="s">
        <v>443</v>
      </c>
      <c r="E6" s="161" t="s">
        <v>444</v>
      </c>
      <c r="F6" s="149" t="s">
        <v>445</v>
      </c>
      <c r="G6" s="85" t="s">
        <v>446</v>
      </c>
      <c r="I6" s="150" t="s">
        <v>447</v>
      </c>
      <c r="J6" s="151" t="s">
        <v>448</v>
      </c>
      <c r="K6" s="152" t="s">
        <v>449</v>
      </c>
      <c r="L6" s="152" t="s">
        <v>450</v>
      </c>
      <c r="M6" s="150" t="s">
        <v>451</v>
      </c>
      <c r="N6" s="162" t="s">
        <v>452</v>
      </c>
      <c r="O6" s="150" t="s">
        <v>453</v>
      </c>
      <c r="P6" s="150" t="s">
        <v>454</v>
      </c>
      <c r="R6" s="154" t="s">
        <v>455</v>
      </c>
    </row>
    <row r="7" spans="1:18" ht="75">
      <c r="B7" s="146" t="s">
        <v>456</v>
      </c>
      <c r="C7" s="159" t="s">
        <v>457</v>
      </c>
      <c r="D7" s="163" t="s">
        <v>458</v>
      </c>
      <c r="E7" s="148"/>
      <c r="F7" s="149" t="s">
        <v>459</v>
      </c>
      <c r="G7" s="85" t="s">
        <v>460</v>
      </c>
      <c r="I7" s="150" t="s">
        <v>461</v>
      </c>
      <c r="J7" s="151" t="s">
        <v>462</v>
      </c>
      <c r="K7" s="152" t="s">
        <v>463</v>
      </c>
      <c r="L7" s="152" t="s">
        <v>464</v>
      </c>
      <c r="M7" s="152" t="s">
        <v>465</v>
      </c>
      <c r="N7" s="162" t="s">
        <v>466</v>
      </c>
      <c r="O7" s="150" t="s">
        <v>467</v>
      </c>
      <c r="R7" s="154" t="s">
        <v>468</v>
      </c>
    </row>
    <row r="8" spans="1:18" ht="15" customHeight="1">
      <c r="B8" s="146" t="s">
        <v>469</v>
      </c>
      <c r="C8" s="159" t="s">
        <v>470</v>
      </c>
      <c r="D8" s="160" t="s">
        <v>471</v>
      </c>
      <c r="E8" s="148"/>
      <c r="F8" s="149" t="s">
        <v>472</v>
      </c>
      <c r="G8" s="85" t="s">
        <v>473</v>
      </c>
      <c r="I8" s="150" t="s">
        <v>474</v>
      </c>
      <c r="J8" s="151" t="s">
        <v>475</v>
      </c>
      <c r="K8" s="152" t="s">
        <v>476</v>
      </c>
      <c r="L8" s="164" t="s">
        <v>477</v>
      </c>
      <c r="M8" s="152" t="s">
        <v>478</v>
      </c>
      <c r="N8" s="165" t="s">
        <v>479</v>
      </c>
      <c r="O8" s="150" t="s">
        <v>480</v>
      </c>
      <c r="R8" s="154" t="s">
        <v>481</v>
      </c>
    </row>
    <row r="9" spans="1:18" ht="75">
      <c r="B9" s="146" t="s">
        <v>482</v>
      </c>
      <c r="C9" s="166" t="s">
        <v>483</v>
      </c>
      <c r="D9" s="206" t="s">
        <v>484</v>
      </c>
      <c r="E9" s="148"/>
      <c r="F9" s="149" t="s">
        <v>485</v>
      </c>
      <c r="G9" s="146" t="s">
        <v>486</v>
      </c>
      <c r="I9" s="150" t="s">
        <v>487</v>
      </c>
      <c r="J9" s="151" t="s">
        <v>488</v>
      </c>
      <c r="K9" s="152" t="s">
        <v>489</v>
      </c>
      <c r="L9" s="167"/>
      <c r="M9" s="152" t="s">
        <v>490</v>
      </c>
      <c r="N9" s="162" t="s">
        <v>491</v>
      </c>
      <c r="O9" s="150" t="s">
        <v>492</v>
      </c>
      <c r="R9" s="154" t="s">
        <v>493</v>
      </c>
    </row>
    <row r="10" spans="1:18" ht="75">
      <c r="B10" s="146" t="s">
        <v>494</v>
      </c>
      <c r="C10" s="168" t="s">
        <v>495</v>
      </c>
      <c r="D10" s="208"/>
      <c r="E10" s="148"/>
      <c r="F10" s="149" t="s">
        <v>496</v>
      </c>
      <c r="G10" s="146" t="s">
        <v>497</v>
      </c>
      <c r="I10" s="150" t="s">
        <v>498</v>
      </c>
      <c r="J10" s="169"/>
      <c r="K10" s="152" t="s">
        <v>499</v>
      </c>
      <c r="L10" s="167"/>
      <c r="M10" s="152" t="s">
        <v>500</v>
      </c>
      <c r="N10" s="165" t="s">
        <v>501</v>
      </c>
      <c r="O10" s="150" t="s">
        <v>502</v>
      </c>
      <c r="R10" s="154" t="s">
        <v>503</v>
      </c>
    </row>
    <row r="11" spans="1:18" ht="15" customHeight="1">
      <c r="B11" s="146" t="s">
        <v>504</v>
      </c>
      <c r="C11" s="170" t="s">
        <v>505</v>
      </c>
      <c r="D11" s="206" t="s">
        <v>506</v>
      </c>
      <c r="E11" s="148"/>
      <c r="F11" s="149" t="s">
        <v>507</v>
      </c>
      <c r="G11" s="146" t="s">
        <v>508</v>
      </c>
      <c r="I11" s="150" t="s">
        <v>509</v>
      </c>
      <c r="J11" s="171"/>
      <c r="K11" s="152" t="s">
        <v>510</v>
      </c>
      <c r="L11" s="167"/>
      <c r="M11" s="152" t="s">
        <v>511</v>
      </c>
      <c r="N11" s="165" t="s">
        <v>512</v>
      </c>
      <c r="R11" s="154" t="s">
        <v>513</v>
      </c>
    </row>
    <row r="12" spans="1:18" ht="180">
      <c r="B12" s="146" t="s">
        <v>514</v>
      </c>
      <c r="C12" s="172" t="s">
        <v>515</v>
      </c>
      <c r="D12" s="207"/>
      <c r="E12" s="148"/>
      <c r="F12" s="149" t="s">
        <v>516</v>
      </c>
      <c r="G12" s="146" t="s">
        <v>517</v>
      </c>
      <c r="I12" s="150" t="s">
        <v>23</v>
      </c>
      <c r="J12" s="173"/>
      <c r="K12" s="152" t="s">
        <v>518</v>
      </c>
      <c r="L12" s="167"/>
      <c r="M12" s="150" t="s">
        <v>342</v>
      </c>
      <c r="N12" s="158" t="s">
        <v>343</v>
      </c>
      <c r="R12" s="154" t="s">
        <v>519</v>
      </c>
    </row>
    <row r="13" spans="1:18" ht="24.75" customHeight="1">
      <c r="B13" s="146" t="s">
        <v>520</v>
      </c>
      <c r="C13" s="172" t="s">
        <v>521</v>
      </c>
      <c r="D13" s="209"/>
      <c r="E13" s="148"/>
      <c r="F13" s="149" t="s">
        <v>522</v>
      </c>
      <c r="G13" s="146" t="s">
        <v>523</v>
      </c>
      <c r="I13" s="150" t="s">
        <v>524</v>
      </c>
      <c r="K13" s="152" t="s">
        <v>525</v>
      </c>
      <c r="L13" s="167"/>
      <c r="M13" s="152" t="s">
        <v>526</v>
      </c>
      <c r="N13" s="165" t="s">
        <v>527</v>
      </c>
      <c r="R13" s="154" t="s">
        <v>528</v>
      </c>
    </row>
    <row r="14" spans="1:18" ht="135">
      <c r="B14" s="146" t="s">
        <v>529</v>
      </c>
      <c r="C14" s="170" t="s">
        <v>530</v>
      </c>
      <c r="D14" s="210" t="s">
        <v>11</v>
      </c>
      <c r="E14" s="148"/>
      <c r="F14" s="149" t="s">
        <v>531</v>
      </c>
      <c r="G14" s="146" t="s">
        <v>532</v>
      </c>
      <c r="I14" s="150" t="s">
        <v>533</v>
      </c>
      <c r="J14" s="171"/>
      <c r="K14" s="152" t="s">
        <v>534</v>
      </c>
      <c r="L14" s="167"/>
      <c r="M14" s="152" t="s">
        <v>535</v>
      </c>
      <c r="N14" s="165" t="s">
        <v>536</v>
      </c>
      <c r="R14" s="154" t="s">
        <v>537</v>
      </c>
    </row>
    <row r="15" spans="1:18" ht="135">
      <c r="B15" s="146" t="s">
        <v>538</v>
      </c>
      <c r="C15" s="170" t="s">
        <v>539</v>
      </c>
      <c r="D15" s="209"/>
      <c r="E15" s="148"/>
      <c r="F15" s="149" t="s">
        <v>540</v>
      </c>
      <c r="G15" s="146" t="s">
        <v>541</v>
      </c>
      <c r="I15" s="150" t="s">
        <v>542</v>
      </c>
      <c r="J15" s="171"/>
      <c r="K15" s="152" t="s">
        <v>340</v>
      </c>
      <c r="L15" s="167"/>
      <c r="M15" s="152" t="s">
        <v>543</v>
      </c>
      <c r="N15" s="165" t="s">
        <v>544</v>
      </c>
      <c r="R15" s="154" t="s">
        <v>545</v>
      </c>
    </row>
    <row r="16" spans="1:18" ht="90">
      <c r="B16" s="146" t="s">
        <v>546</v>
      </c>
      <c r="C16" s="175" t="s">
        <v>547</v>
      </c>
      <c r="D16" s="174" t="s">
        <v>548</v>
      </c>
      <c r="E16" s="148"/>
      <c r="F16" s="149" t="s">
        <v>16</v>
      </c>
      <c r="G16" s="146" t="s">
        <v>549</v>
      </c>
      <c r="I16" s="150" t="s">
        <v>550</v>
      </c>
      <c r="J16" s="173"/>
      <c r="K16" s="152" t="s">
        <v>551</v>
      </c>
      <c r="L16" s="167"/>
      <c r="M16" s="152" t="s">
        <v>552</v>
      </c>
      <c r="N16" s="165" t="s">
        <v>553</v>
      </c>
      <c r="R16" s="154" t="s">
        <v>554</v>
      </c>
    </row>
    <row r="17" spans="2:18" ht="135">
      <c r="B17" s="146" t="s">
        <v>555</v>
      </c>
      <c r="C17" s="159" t="s">
        <v>556</v>
      </c>
      <c r="D17" s="163" t="s">
        <v>557</v>
      </c>
      <c r="F17" s="149" t="s">
        <v>558</v>
      </c>
      <c r="G17" s="146" t="s">
        <v>559</v>
      </c>
      <c r="I17" s="150" t="s">
        <v>560</v>
      </c>
      <c r="K17" s="152" t="s">
        <v>561</v>
      </c>
      <c r="L17" s="167"/>
      <c r="M17" s="152" t="s">
        <v>562</v>
      </c>
      <c r="N17" s="165" t="s">
        <v>563</v>
      </c>
      <c r="R17" s="154" t="s">
        <v>564</v>
      </c>
    </row>
    <row r="18" spans="2:18" ht="105">
      <c r="B18" s="146" t="s">
        <v>565</v>
      </c>
      <c r="C18" s="166" t="s">
        <v>566</v>
      </c>
      <c r="D18" s="210" t="s">
        <v>567</v>
      </c>
      <c r="F18" s="149" t="s">
        <v>568</v>
      </c>
      <c r="G18" s="85" t="s">
        <v>569</v>
      </c>
      <c r="I18" s="150" t="s">
        <v>570</v>
      </c>
      <c r="K18" s="152" t="s">
        <v>571</v>
      </c>
      <c r="L18" s="167"/>
      <c r="M18" s="150" t="s">
        <v>572</v>
      </c>
      <c r="N18" s="165" t="s">
        <v>573</v>
      </c>
      <c r="R18" s="154" t="s">
        <v>574</v>
      </c>
    </row>
    <row r="19" spans="2:18" ht="15" customHeight="1">
      <c r="B19" s="146" t="s">
        <v>575</v>
      </c>
      <c r="C19" s="168" t="s">
        <v>576</v>
      </c>
      <c r="D19" s="209"/>
      <c r="F19" s="149" t="s">
        <v>577</v>
      </c>
      <c r="G19" s="146" t="s">
        <v>578</v>
      </c>
      <c r="I19" s="150" t="s">
        <v>579</v>
      </c>
      <c r="J19" s="153"/>
      <c r="K19" s="152" t="s">
        <v>580</v>
      </c>
      <c r="L19" s="167"/>
      <c r="M19" s="152" t="s">
        <v>581</v>
      </c>
      <c r="N19" s="162" t="s">
        <v>582</v>
      </c>
      <c r="R19" s="154" t="s">
        <v>583</v>
      </c>
    </row>
    <row r="20" spans="2:18" ht="135">
      <c r="B20" s="146" t="s">
        <v>584</v>
      </c>
      <c r="C20" s="176" t="s">
        <v>585</v>
      </c>
      <c r="D20" s="174" t="s">
        <v>586</v>
      </c>
      <c r="F20" s="149" t="s">
        <v>587</v>
      </c>
      <c r="G20" s="146" t="s">
        <v>588</v>
      </c>
      <c r="I20" s="150" t="s">
        <v>589</v>
      </c>
      <c r="J20" s="153"/>
      <c r="K20" s="152" t="s">
        <v>590</v>
      </c>
      <c r="L20" s="167"/>
      <c r="M20" s="152" t="s">
        <v>591</v>
      </c>
      <c r="N20" s="162" t="s">
        <v>592</v>
      </c>
      <c r="R20" s="154" t="s">
        <v>593</v>
      </c>
    </row>
    <row r="21" spans="2:18" ht="15.75" customHeight="1">
      <c r="B21" s="146" t="s">
        <v>594</v>
      </c>
      <c r="C21" s="176" t="s">
        <v>595</v>
      </c>
      <c r="D21" s="174" t="s">
        <v>596</v>
      </c>
      <c r="F21" s="149" t="s">
        <v>597</v>
      </c>
      <c r="G21" s="146" t="s">
        <v>598</v>
      </c>
      <c r="I21" s="150" t="s">
        <v>599</v>
      </c>
      <c r="K21" s="152" t="s">
        <v>600</v>
      </c>
      <c r="L21" s="167"/>
      <c r="M21" s="152" t="s">
        <v>601</v>
      </c>
      <c r="N21" s="162" t="s">
        <v>602</v>
      </c>
      <c r="R21" s="154" t="s">
        <v>603</v>
      </c>
    </row>
    <row r="22" spans="2:18" ht="15.75" customHeight="1">
      <c r="B22" s="146" t="s">
        <v>604</v>
      </c>
      <c r="C22" s="166" t="s">
        <v>605</v>
      </c>
      <c r="D22" s="211" t="s">
        <v>606</v>
      </c>
      <c r="F22" s="149" t="s">
        <v>607</v>
      </c>
      <c r="G22" s="146" t="s">
        <v>608</v>
      </c>
      <c r="I22" s="150" t="s">
        <v>609</v>
      </c>
      <c r="K22" s="152" t="s">
        <v>610</v>
      </c>
      <c r="L22" s="167"/>
      <c r="M22" s="150" t="s">
        <v>611</v>
      </c>
      <c r="N22" s="162" t="s">
        <v>612</v>
      </c>
      <c r="R22" s="154" t="s">
        <v>613</v>
      </c>
    </row>
    <row r="23" spans="2:18" ht="15.75" customHeight="1">
      <c r="B23" s="146" t="s">
        <v>614</v>
      </c>
      <c r="C23" s="168" t="s">
        <v>615</v>
      </c>
      <c r="D23" s="212"/>
      <c r="F23" s="149" t="s">
        <v>616</v>
      </c>
      <c r="G23" s="146" t="s">
        <v>617</v>
      </c>
      <c r="I23" s="150" t="s">
        <v>618</v>
      </c>
      <c r="K23" s="152" t="s">
        <v>619</v>
      </c>
      <c r="L23" s="167"/>
      <c r="M23" s="152" t="s">
        <v>620</v>
      </c>
      <c r="N23" s="158" t="s">
        <v>621</v>
      </c>
      <c r="R23" s="154" t="s">
        <v>622</v>
      </c>
    </row>
    <row r="24" spans="2:18" ht="15.75" customHeight="1">
      <c r="B24" s="146" t="s">
        <v>623</v>
      </c>
      <c r="C24" s="176" t="s">
        <v>624</v>
      </c>
      <c r="D24" s="177" t="s">
        <v>625</v>
      </c>
      <c r="F24" s="149" t="s">
        <v>626</v>
      </c>
      <c r="G24" s="146" t="s">
        <v>627</v>
      </c>
      <c r="I24" s="150" t="s">
        <v>628</v>
      </c>
      <c r="K24" s="152" t="s">
        <v>629</v>
      </c>
      <c r="L24" s="167"/>
      <c r="M24" s="171"/>
      <c r="N24" s="158" t="s">
        <v>630</v>
      </c>
      <c r="R24" s="154" t="s">
        <v>631</v>
      </c>
    </row>
    <row r="25" spans="2:18" ht="15.75" customHeight="1">
      <c r="B25" s="146" t="s">
        <v>632</v>
      </c>
      <c r="C25" s="166" t="s">
        <v>633</v>
      </c>
      <c r="D25" s="211" t="s">
        <v>634</v>
      </c>
      <c r="F25" s="149" t="s">
        <v>635</v>
      </c>
      <c r="G25" s="146" t="s">
        <v>636</v>
      </c>
      <c r="I25" s="150" t="s">
        <v>637</v>
      </c>
      <c r="K25" s="152" t="s">
        <v>638</v>
      </c>
      <c r="L25" s="167"/>
      <c r="M25" s="171"/>
      <c r="N25" s="158" t="s">
        <v>639</v>
      </c>
      <c r="R25" s="154" t="s">
        <v>640</v>
      </c>
    </row>
    <row r="26" spans="2:18" ht="21" customHeight="1">
      <c r="C26" s="155" t="s">
        <v>641</v>
      </c>
      <c r="D26" s="213"/>
      <c r="F26" s="149" t="s">
        <v>642</v>
      </c>
      <c r="G26" s="146" t="s">
        <v>643</v>
      </c>
      <c r="I26" s="150" t="s">
        <v>644</v>
      </c>
      <c r="K26" s="152" t="s">
        <v>645</v>
      </c>
      <c r="L26" s="167"/>
      <c r="M26" s="171"/>
      <c r="N26" s="158" t="s">
        <v>646</v>
      </c>
      <c r="R26" s="154" t="s">
        <v>647</v>
      </c>
    </row>
    <row r="27" spans="2:18" ht="15.75" customHeight="1">
      <c r="C27" s="155" t="s">
        <v>648</v>
      </c>
      <c r="D27" s="213"/>
      <c r="F27" s="149" t="s">
        <v>649</v>
      </c>
      <c r="G27" s="146" t="s">
        <v>650</v>
      </c>
      <c r="I27" s="150" t="s">
        <v>651</v>
      </c>
      <c r="K27" s="152" t="s">
        <v>652</v>
      </c>
      <c r="L27" s="167"/>
      <c r="M27" s="171"/>
      <c r="N27" s="158" t="s">
        <v>653</v>
      </c>
      <c r="R27" s="154" t="s">
        <v>83</v>
      </c>
    </row>
    <row r="28" spans="2:18" ht="15.75" customHeight="1">
      <c r="C28" s="168" t="s">
        <v>654</v>
      </c>
      <c r="D28" s="212"/>
      <c r="F28" s="178" t="s">
        <v>655</v>
      </c>
      <c r="G28" s="146" t="s">
        <v>656</v>
      </c>
      <c r="I28" s="150" t="s">
        <v>657</v>
      </c>
      <c r="K28" s="152" t="s">
        <v>658</v>
      </c>
      <c r="L28" s="167"/>
      <c r="M28" s="171"/>
      <c r="N28" s="158" t="s">
        <v>659</v>
      </c>
      <c r="R28" s="154" t="s">
        <v>660</v>
      </c>
    </row>
    <row r="29" spans="2:18" ht="15.75" customHeight="1">
      <c r="C29" s="166" t="s">
        <v>661</v>
      </c>
      <c r="D29" s="211" t="s">
        <v>662</v>
      </c>
      <c r="F29" s="149" t="s">
        <v>663</v>
      </c>
      <c r="G29" s="146" t="s">
        <v>664</v>
      </c>
      <c r="I29" s="150" t="s">
        <v>665</v>
      </c>
      <c r="K29" s="152" t="s">
        <v>666</v>
      </c>
      <c r="L29" s="167"/>
      <c r="M29" s="171"/>
      <c r="N29" s="158" t="s">
        <v>667</v>
      </c>
      <c r="R29" s="154" t="s">
        <v>668</v>
      </c>
    </row>
    <row r="30" spans="2:18" ht="15" customHeight="1">
      <c r="C30" s="155" t="s">
        <v>669</v>
      </c>
      <c r="D30" s="213"/>
      <c r="F30" s="149" t="s">
        <v>670</v>
      </c>
      <c r="G30" s="146" t="s">
        <v>671</v>
      </c>
      <c r="I30" s="150" t="s">
        <v>672</v>
      </c>
      <c r="L30" s="167"/>
      <c r="M30" s="171"/>
      <c r="N30" s="158" t="s">
        <v>673</v>
      </c>
      <c r="R30" s="154" t="s">
        <v>674</v>
      </c>
    </row>
    <row r="31" spans="2:18" ht="105" customHeight="1">
      <c r="C31" s="168" t="s">
        <v>675</v>
      </c>
      <c r="D31" s="212"/>
      <c r="G31" s="146" t="s">
        <v>676</v>
      </c>
      <c r="I31" s="150" t="s">
        <v>677</v>
      </c>
      <c r="L31" s="167"/>
      <c r="M31" s="171"/>
      <c r="N31" s="158" t="s">
        <v>678</v>
      </c>
      <c r="R31" s="154" t="s">
        <v>679</v>
      </c>
    </row>
    <row r="32" spans="2:18" ht="15.75" customHeight="1">
      <c r="C32" s="159" t="s">
        <v>680</v>
      </c>
      <c r="D32" s="179" t="s">
        <v>681</v>
      </c>
      <c r="G32" s="146" t="s">
        <v>682</v>
      </c>
      <c r="I32" s="150" t="s">
        <v>683</v>
      </c>
      <c r="L32" s="167"/>
      <c r="M32" s="171"/>
      <c r="N32" s="158" t="s">
        <v>684</v>
      </c>
      <c r="R32" s="154" t="s">
        <v>685</v>
      </c>
    </row>
    <row r="33" spans="7:18" ht="15.75" customHeight="1">
      <c r="G33" s="146" t="s">
        <v>686</v>
      </c>
      <c r="L33" s="167"/>
      <c r="M33" s="171"/>
      <c r="N33" s="158" t="s">
        <v>687</v>
      </c>
      <c r="R33" s="154" t="s">
        <v>688</v>
      </c>
    </row>
    <row r="34" spans="7:18" ht="15.75" customHeight="1">
      <c r="G34" s="146" t="s">
        <v>689</v>
      </c>
      <c r="L34" s="167"/>
      <c r="M34" s="173"/>
      <c r="N34" s="158" t="s">
        <v>690</v>
      </c>
      <c r="R34" s="154" t="s">
        <v>691</v>
      </c>
    </row>
    <row r="35" spans="7:18" ht="15.75" customHeight="1">
      <c r="G35" s="146" t="s">
        <v>692</v>
      </c>
      <c r="L35" s="167"/>
      <c r="N35" s="158" t="s">
        <v>693</v>
      </c>
      <c r="R35" s="154" t="s">
        <v>694</v>
      </c>
    </row>
    <row r="36" spans="7:18" ht="15" customHeight="1">
      <c r="G36" s="146" t="s">
        <v>695</v>
      </c>
      <c r="L36" s="167"/>
      <c r="N36" s="158" t="s">
        <v>696</v>
      </c>
      <c r="R36" s="154" t="s">
        <v>697</v>
      </c>
    </row>
    <row r="37" spans="7:18" ht="15.75" customHeight="1">
      <c r="G37" s="146" t="s">
        <v>698</v>
      </c>
      <c r="L37" s="167"/>
      <c r="N37" s="158" t="s">
        <v>699</v>
      </c>
      <c r="R37" s="154" t="s">
        <v>700</v>
      </c>
    </row>
    <row r="38" spans="7:18" ht="15.75" customHeight="1">
      <c r="G38" s="146" t="s">
        <v>701</v>
      </c>
      <c r="L38" s="167"/>
      <c r="N38" s="158" t="s">
        <v>702</v>
      </c>
      <c r="R38" s="154" t="s">
        <v>703</v>
      </c>
    </row>
    <row r="39" spans="7:18" ht="15.75" customHeight="1">
      <c r="G39" s="146" t="s">
        <v>704</v>
      </c>
      <c r="L39" s="167"/>
      <c r="N39" s="158" t="s">
        <v>705</v>
      </c>
      <c r="R39" s="154" t="s">
        <v>706</v>
      </c>
    </row>
    <row r="40" spans="7:18" ht="15" customHeight="1">
      <c r="G40" s="146" t="s">
        <v>707</v>
      </c>
      <c r="L40" s="167"/>
      <c r="N40" s="158" t="s">
        <v>708</v>
      </c>
      <c r="R40" s="154" t="s">
        <v>709</v>
      </c>
    </row>
    <row r="41" spans="7:18" ht="15.75" customHeight="1">
      <c r="G41" s="146" t="s">
        <v>710</v>
      </c>
      <c r="L41" s="167"/>
      <c r="N41" s="158" t="s">
        <v>711</v>
      </c>
      <c r="R41" s="154" t="s">
        <v>712</v>
      </c>
    </row>
    <row r="42" spans="7:18" ht="15" customHeight="1">
      <c r="G42" s="146" t="s">
        <v>713</v>
      </c>
      <c r="L42" s="167"/>
      <c r="N42" s="162" t="s">
        <v>714</v>
      </c>
      <c r="R42" s="154" t="s">
        <v>715</v>
      </c>
    </row>
    <row r="43" spans="7:18" ht="15.75" customHeight="1">
      <c r="G43" s="146" t="s">
        <v>716</v>
      </c>
      <c r="L43" s="167"/>
      <c r="N43" s="153" t="s">
        <v>717</v>
      </c>
      <c r="R43" s="154" t="s">
        <v>718</v>
      </c>
    </row>
    <row r="44" spans="7:18" ht="15.75" customHeight="1">
      <c r="G44" s="146" t="s">
        <v>719</v>
      </c>
      <c r="L44" s="167"/>
      <c r="N44" s="158" t="s">
        <v>720</v>
      </c>
      <c r="R44" s="154" t="s">
        <v>721</v>
      </c>
    </row>
    <row r="45" spans="7:18" ht="15.75" customHeight="1">
      <c r="G45" s="146" t="s">
        <v>722</v>
      </c>
      <c r="L45" s="167"/>
      <c r="N45" s="158" t="s">
        <v>723</v>
      </c>
      <c r="R45" s="154" t="s">
        <v>724</v>
      </c>
    </row>
    <row r="46" spans="7:18" ht="15" customHeight="1">
      <c r="G46" s="146" t="s">
        <v>725</v>
      </c>
      <c r="L46" s="167"/>
      <c r="N46" s="158" t="s">
        <v>726</v>
      </c>
      <c r="R46" s="154" t="s">
        <v>727</v>
      </c>
    </row>
    <row r="47" spans="7:18" ht="15.75" customHeight="1">
      <c r="G47" s="146" t="s">
        <v>728</v>
      </c>
      <c r="L47" s="167"/>
      <c r="N47" s="158" t="s">
        <v>729</v>
      </c>
      <c r="R47" s="154" t="s">
        <v>730</v>
      </c>
    </row>
    <row r="48" spans="7:18" ht="15" customHeight="1">
      <c r="G48" s="146" t="s">
        <v>731</v>
      </c>
      <c r="L48" s="167"/>
      <c r="N48" s="158" t="s">
        <v>732</v>
      </c>
      <c r="R48" s="154" t="s">
        <v>733</v>
      </c>
    </row>
    <row r="49" spans="7:18" ht="15.75" customHeight="1">
      <c r="G49" s="146" t="s">
        <v>734</v>
      </c>
      <c r="L49" s="167"/>
      <c r="N49" s="158" t="s">
        <v>735</v>
      </c>
      <c r="R49" s="154" t="s">
        <v>736</v>
      </c>
    </row>
    <row r="50" spans="7:18" ht="15" customHeight="1">
      <c r="G50" s="146" t="s">
        <v>737</v>
      </c>
      <c r="L50" s="167"/>
      <c r="N50" s="165" t="s">
        <v>738</v>
      </c>
      <c r="R50" s="154" t="s">
        <v>739</v>
      </c>
    </row>
    <row r="51" spans="7:18" ht="15.75" customHeight="1">
      <c r="G51" s="146" t="s">
        <v>740</v>
      </c>
      <c r="L51" s="167"/>
      <c r="N51" s="158" t="s">
        <v>741</v>
      </c>
      <c r="R51" s="154" t="s">
        <v>742</v>
      </c>
    </row>
    <row r="52" spans="7:18" ht="15.75" customHeight="1">
      <c r="G52" s="146" t="s">
        <v>743</v>
      </c>
      <c r="L52" s="167"/>
      <c r="N52" s="158" t="s">
        <v>744</v>
      </c>
      <c r="R52" s="154" t="s">
        <v>745</v>
      </c>
    </row>
    <row r="53" spans="7:18" ht="15" customHeight="1">
      <c r="G53" s="146" t="s">
        <v>746</v>
      </c>
      <c r="L53" s="167"/>
      <c r="N53" s="165" t="s">
        <v>747</v>
      </c>
      <c r="R53" s="154" t="s">
        <v>748</v>
      </c>
    </row>
    <row r="54" spans="7:18" ht="15.75" customHeight="1">
      <c r="G54" s="146" t="s">
        <v>749</v>
      </c>
      <c r="L54" s="167"/>
      <c r="N54" s="158" t="s">
        <v>750</v>
      </c>
      <c r="R54" s="154" t="s">
        <v>751</v>
      </c>
    </row>
    <row r="55" spans="7:18" ht="15" customHeight="1">
      <c r="G55" s="146" t="s">
        <v>752</v>
      </c>
      <c r="L55" s="167"/>
      <c r="N55" s="158" t="s">
        <v>753</v>
      </c>
      <c r="R55" s="154" t="s">
        <v>754</v>
      </c>
    </row>
    <row r="56" spans="7:18" ht="15.75" customHeight="1">
      <c r="G56" s="146" t="s">
        <v>755</v>
      </c>
      <c r="L56" s="167"/>
      <c r="N56" s="158" t="s">
        <v>756</v>
      </c>
      <c r="R56" s="154" t="s">
        <v>757</v>
      </c>
    </row>
    <row r="57" spans="7:18" ht="15.75" customHeight="1">
      <c r="G57" s="146" t="s">
        <v>758</v>
      </c>
      <c r="L57" s="167"/>
      <c r="N57" s="158" t="s">
        <v>759</v>
      </c>
      <c r="R57" s="154" t="s">
        <v>760</v>
      </c>
    </row>
    <row r="58" spans="7:18" ht="15" customHeight="1">
      <c r="G58" s="146" t="s">
        <v>761</v>
      </c>
      <c r="L58" s="167"/>
      <c r="N58" s="158" t="s">
        <v>762</v>
      </c>
      <c r="R58" s="154" t="s">
        <v>763</v>
      </c>
    </row>
    <row r="59" spans="7:18" ht="15.75" customHeight="1">
      <c r="G59" s="146" t="s">
        <v>764</v>
      </c>
      <c r="L59" s="167"/>
      <c r="N59" s="158" t="s">
        <v>765</v>
      </c>
      <c r="R59" s="154" t="s">
        <v>766</v>
      </c>
    </row>
    <row r="60" spans="7:18" ht="15" customHeight="1">
      <c r="G60" s="146" t="s">
        <v>767</v>
      </c>
      <c r="L60" s="167"/>
      <c r="N60" s="158" t="s">
        <v>768</v>
      </c>
      <c r="R60" s="154" t="s">
        <v>769</v>
      </c>
    </row>
    <row r="61" spans="7:18" ht="15.75" customHeight="1">
      <c r="G61" s="146" t="s">
        <v>770</v>
      </c>
      <c r="L61" s="167"/>
      <c r="N61" s="158" t="s">
        <v>771</v>
      </c>
      <c r="R61" s="154" t="s">
        <v>772</v>
      </c>
    </row>
    <row r="62" spans="7:18" ht="15" customHeight="1">
      <c r="G62" s="146" t="s">
        <v>773</v>
      </c>
      <c r="L62" s="167"/>
      <c r="N62" s="158" t="s">
        <v>774</v>
      </c>
      <c r="R62" s="154" t="s">
        <v>775</v>
      </c>
    </row>
    <row r="63" spans="7:18" ht="15.75" customHeight="1">
      <c r="G63" s="146" t="s">
        <v>776</v>
      </c>
      <c r="L63" s="167"/>
      <c r="N63" s="158" t="s">
        <v>777</v>
      </c>
      <c r="R63" s="154" t="s">
        <v>778</v>
      </c>
    </row>
    <row r="64" spans="7:18" ht="15.75" customHeight="1">
      <c r="G64" s="146" t="s">
        <v>779</v>
      </c>
      <c r="L64" s="167"/>
      <c r="N64" s="158" t="s">
        <v>780</v>
      </c>
      <c r="R64" s="154" t="s">
        <v>781</v>
      </c>
    </row>
    <row r="65" spans="7:18" ht="15.75" customHeight="1">
      <c r="G65" s="146" t="s">
        <v>782</v>
      </c>
      <c r="L65" s="167"/>
      <c r="N65" s="158" t="s">
        <v>783</v>
      </c>
      <c r="R65" s="154" t="s">
        <v>784</v>
      </c>
    </row>
    <row r="66" spans="7:18" ht="15" customHeight="1">
      <c r="G66" s="146" t="s">
        <v>785</v>
      </c>
      <c r="L66" s="167"/>
      <c r="N66" s="158" t="s">
        <v>786</v>
      </c>
      <c r="R66" s="154" t="s">
        <v>787</v>
      </c>
    </row>
    <row r="67" spans="7:18" ht="15.75" customHeight="1">
      <c r="G67" s="146" t="s">
        <v>788</v>
      </c>
      <c r="L67" s="167"/>
      <c r="N67" s="158" t="s">
        <v>789</v>
      </c>
      <c r="R67" s="154" t="s">
        <v>790</v>
      </c>
    </row>
    <row r="68" spans="7:18" ht="15.75" customHeight="1">
      <c r="G68" s="146" t="s">
        <v>18</v>
      </c>
      <c r="L68" s="167"/>
      <c r="N68" s="158" t="s">
        <v>791</v>
      </c>
      <c r="R68" s="154" t="s">
        <v>792</v>
      </c>
    </row>
    <row r="69" spans="7:18" ht="15.75" customHeight="1">
      <c r="G69" s="146" t="s">
        <v>793</v>
      </c>
      <c r="L69" s="167"/>
      <c r="N69" s="158" t="s">
        <v>794</v>
      </c>
      <c r="R69" s="154" t="s">
        <v>795</v>
      </c>
    </row>
    <row r="70" spans="7:18" ht="15" customHeight="1">
      <c r="G70" s="85" t="s">
        <v>796</v>
      </c>
      <c r="L70" s="167"/>
      <c r="N70" s="158" t="s">
        <v>797</v>
      </c>
      <c r="R70" s="154" t="s">
        <v>798</v>
      </c>
    </row>
    <row r="71" spans="7:18" ht="15.75" customHeight="1">
      <c r="G71" s="146" t="s">
        <v>799</v>
      </c>
      <c r="L71" s="167"/>
      <c r="N71" s="158" t="s">
        <v>800</v>
      </c>
      <c r="R71" s="154" t="s">
        <v>801</v>
      </c>
    </row>
    <row r="72" spans="7:18" ht="15.75" customHeight="1">
      <c r="G72" s="146" t="s">
        <v>802</v>
      </c>
      <c r="L72" s="167"/>
      <c r="N72" s="158" t="s">
        <v>803</v>
      </c>
      <c r="R72" s="154" t="s">
        <v>804</v>
      </c>
    </row>
    <row r="73" spans="7:18" ht="15.75" customHeight="1">
      <c r="G73" s="146" t="s">
        <v>805</v>
      </c>
      <c r="L73" s="167"/>
      <c r="N73" s="158" t="s">
        <v>806</v>
      </c>
      <c r="R73" s="154" t="s">
        <v>807</v>
      </c>
    </row>
    <row r="74" spans="7:18" ht="15.75" customHeight="1">
      <c r="G74" s="146" t="s">
        <v>808</v>
      </c>
      <c r="L74" s="167"/>
      <c r="N74" s="158" t="s">
        <v>809</v>
      </c>
      <c r="R74" s="154" t="s">
        <v>810</v>
      </c>
    </row>
    <row r="75" spans="7:18" ht="15.75" customHeight="1">
      <c r="G75" s="146" t="s">
        <v>811</v>
      </c>
      <c r="L75" s="167"/>
      <c r="N75" s="158" t="s">
        <v>812</v>
      </c>
      <c r="R75" s="154" t="s">
        <v>813</v>
      </c>
    </row>
    <row r="76" spans="7:18" ht="15.75" customHeight="1">
      <c r="G76" s="146" t="s">
        <v>814</v>
      </c>
      <c r="L76" s="167"/>
      <c r="N76" s="158" t="s">
        <v>815</v>
      </c>
      <c r="R76" s="154" t="s">
        <v>816</v>
      </c>
    </row>
    <row r="77" spans="7:18" ht="15.75" customHeight="1">
      <c r="G77" s="146" t="s">
        <v>817</v>
      </c>
      <c r="L77" s="167"/>
      <c r="N77" s="158" t="s">
        <v>818</v>
      </c>
      <c r="R77" s="154" t="s">
        <v>819</v>
      </c>
    </row>
    <row r="78" spans="7:18" ht="15.75" customHeight="1">
      <c r="G78" s="146" t="s">
        <v>820</v>
      </c>
      <c r="L78" s="167"/>
      <c r="N78" s="158" t="s">
        <v>821</v>
      </c>
      <c r="R78" s="154" t="s">
        <v>822</v>
      </c>
    </row>
    <row r="79" spans="7:18" ht="15.75" customHeight="1">
      <c r="G79" s="146" t="s">
        <v>823</v>
      </c>
      <c r="L79" s="167"/>
      <c r="N79" s="158" t="s">
        <v>824</v>
      </c>
      <c r="R79" s="154" t="s">
        <v>825</v>
      </c>
    </row>
    <row r="80" spans="7:18" ht="15" customHeight="1">
      <c r="G80" s="146" t="s">
        <v>826</v>
      </c>
      <c r="L80" s="167"/>
      <c r="N80" s="158" t="s">
        <v>827</v>
      </c>
      <c r="R80" s="154" t="s">
        <v>828</v>
      </c>
    </row>
    <row r="81" spans="7:18" ht="15.75" customHeight="1">
      <c r="G81" s="146" t="s">
        <v>829</v>
      </c>
      <c r="L81" s="167"/>
      <c r="N81" s="165" t="s">
        <v>830</v>
      </c>
      <c r="R81" s="154" t="s">
        <v>831</v>
      </c>
    </row>
    <row r="82" spans="7:18" ht="15.75" customHeight="1">
      <c r="G82" s="146" t="s">
        <v>832</v>
      </c>
      <c r="L82" s="167"/>
      <c r="N82" s="158" t="s">
        <v>833</v>
      </c>
      <c r="R82" s="154" t="s">
        <v>834</v>
      </c>
    </row>
    <row r="83" spans="7:18" ht="15" customHeight="1">
      <c r="G83" s="146" t="s">
        <v>835</v>
      </c>
      <c r="L83" s="167"/>
      <c r="N83" s="158" t="s">
        <v>836</v>
      </c>
      <c r="R83" s="154" t="s">
        <v>837</v>
      </c>
    </row>
    <row r="84" spans="7:18" ht="15.75" customHeight="1">
      <c r="G84" s="146" t="s">
        <v>838</v>
      </c>
      <c r="L84" s="167"/>
      <c r="N84" s="158" t="s">
        <v>839</v>
      </c>
      <c r="R84" s="154" t="s">
        <v>840</v>
      </c>
    </row>
    <row r="85" spans="7:18" ht="15.75" customHeight="1">
      <c r="G85" s="146" t="s">
        <v>841</v>
      </c>
      <c r="L85" s="167"/>
      <c r="N85" s="158" t="s">
        <v>842</v>
      </c>
      <c r="R85" s="154" t="s">
        <v>843</v>
      </c>
    </row>
    <row r="86" spans="7:18" ht="15.75" customHeight="1">
      <c r="G86" s="146" t="s">
        <v>844</v>
      </c>
      <c r="L86" s="167"/>
      <c r="N86" s="158" t="s">
        <v>845</v>
      </c>
      <c r="R86" s="154" t="s">
        <v>846</v>
      </c>
    </row>
    <row r="87" spans="7:18" ht="15.75" customHeight="1">
      <c r="G87" s="85" t="s">
        <v>847</v>
      </c>
      <c r="L87" s="167"/>
      <c r="N87" s="162" t="s">
        <v>848</v>
      </c>
      <c r="R87" s="154" t="s">
        <v>849</v>
      </c>
    </row>
    <row r="88" spans="7:18" ht="15" customHeight="1">
      <c r="G88" s="146" t="s">
        <v>850</v>
      </c>
      <c r="L88" s="167"/>
      <c r="N88" s="180" t="s">
        <v>851</v>
      </c>
      <c r="R88" s="154" t="s">
        <v>294</v>
      </c>
    </row>
    <row r="89" spans="7:18" ht="15.75" customHeight="1">
      <c r="G89" s="146" t="s">
        <v>852</v>
      </c>
      <c r="L89" s="167"/>
      <c r="N89" s="162" t="s">
        <v>853</v>
      </c>
      <c r="R89" s="154" t="s">
        <v>854</v>
      </c>
    </row>
    <row r="90" spans="7:18" ht="15.75" customHeight="1">
      <c r="G90" s="146" t="s">
        <v>855</v>
      </c>
      <c r="L90" s="167"/>
      <c r="N90" s="158" t="s">
        <v>856</v>
      </c>
      <c r="R90" s="154" t="s">
        <v>857</v>
      </c>
    </row>
    <row r="91" spans="7:18" ht="15" customHeight="1">
      <c r="G91" s="146" t="s">
        <v>858</v>
      </c>
      <c r="L91" s="181"/>
      <c r="N91" s="153" t="s">
        <v>859</v>
      </c>
      <c r="R91" s="154" t="s">
        <v>860</v>
      </c>
    </row>
    <row r="92" spans="7:18" ht="15.75" customHeight="1">
      <c r="G92" s="146" t="s">
        <v>861</v>
      </c>
      <c r="N92" s="158" t="s">
        <v>862</v>
      </c>
      <c r="R92" s="154" t="s">
        <v>863</v>
      </c>
    </row>
    <row r="93" spans="7:18" ht="15.75" customHeight="1">
      <c r="G93" s="146" t="s">
        <v>864</v>
      </c>
      <c r="L93" s="167"/>
      <c r="N93" s="162" t="s">
        <v>865</v>
      </c>
      <c r="R93" s="154" t="s">
        <v>866</v>
      </c>
    </row>
    <row r="94" spans="7:18" ht="15.75" customHeight="1">
      <c r="G94" s="85" t="s">
        <v>867</v>
      </c>
      <c r="L94" s="167"/>
      <c r="N94" s="162" t="s">
        <v>868</v>
      </c>
      <c r="R94" s="154" t="s">
        <v>869</v>
      </c>
    </row>
    <row r="95" spans="7:18" ht="15" customHeight="1">
      <c r="G95" s="146" t="s">
        <v>870</v>
      </c>
      <c r="L95" s="167"/>
      <c r="R95" s="154" t="s">
        <v>871</v>
      </c>
    </row>
    <row r="96" spans="7:18" ht="15.75" customHeight="1">
      <c r="G96" s="146" t="s">
        <v>872</v>
      </c>
      <c r="L96" s="167"/>
      <c r="R96" s="154" t="s">
        <v>873</v>
      </c>
    </row>
    <row r="97" spans="7:18" ht="15.75" customHeight="1">
      <c r="G97" s="146" t="s">
        <v>874</v>
      </c>
      <c r="L97" s="167"/>
      <c r="R97" s="154" t="s">
        <v>875</v>
      </c>
    </row>
    <row r="98" spans="7:18" ht="15" customHeight="1">
      <c r="G98" s="146" t="s">
        <v>876</v>
      </c>
      <c r="L98" s="167"/>
      <c r="R98" s="154" t="s">
        <v>877</v>
      </c>
    </row>
    <row r="99" spans="7:18" ht="15.75" customHeight="1">
      <c r="G99" s="146" t="s">
        <v>878</v>
      </c>
      <c r="L99" s="167"/>
      <c r="R99" s="154" t="s">
        <v>879</v>
      </c>
    </row>
    <row r="100" spans="7:18" ht="15.75" customHeight="1">
      <c r="G100" s="146" t="s">
        <v>880</v>
      </c>
      <c r="L100" s="167"/>
      <c r="R100" s="182"/>
    </row>
    <row r="101" spans="7:18" ht="15" customHeight="1">
      <c r="G101" s="146" t="s">
        <v>881</v>
      </c>
      <c r="L101" s="167"/>
    </row>
    <row r="102" spans="7:18" ht="15.75" customHeight="1">
      <c r="G102" s="146" t="s">
        <v>882</v>
      </c>
      <c r="L102" s="167"/>
    </row>
    <row r="103" spans="7:18" ht="15.75" customHeight="1">
      <c r="G103" s="146" t="s">
        <v>883</v>
      </c>
      <c r="L103" s="167"/>
    </row>
    <row r="104" spans="7:18" ht="15" customHeight="1">
      <c r="G104" s="146" t="s">
        <v>884</v>
      </c>
      <c r="L104" s="167"/>
    </row>
    <row r="105" spans="7:18" ht="15.75" customHeight="1">
      <c r="G105" s="146" t="s">
        <v>885</v>
      </c>
      <c r="L105" s="167"/>
    </row>
    <row r="106" spans="7:18" ht="15.75" customHeight="1">
      <c r="G106" s="146" t="s">
        <v>886</v>
      </c>
      <c r="L106" s="167"/>
    </row>
    <row r="107" spans="7:18" ht="15" customHeight="1">
      <c r="G107" s="146" t="s">
        <v>887</v>
      </c>
      <c r="L107" s="167"/>
    </row>
    <row r="108" spans="7:18" ht="15.75" customHeight="1">
      <c r="G108" s="146" t="s">
        <v>888</v>
      </c>
      <c r="L108" s="167"/>
    </row>
    <row r="109" spans="7:18" ht="15.75" customHeight="1">
      <c r="G109" s="146" t="s">
        <v>889</v>
      </c>
      <c r="L109" s="167"/>
    </row>
    <row r="110" spans="7:18" ht="15.75" customHeight="1">
      <c r="G110" s="146" t="s">
        <v>890</v>
      </c>
      <c r="L110" s="167"/>
    </row>
    <row r="111" spans="7:18" ht="15" customHeight="1">
      <c r="G111" s="146" t="s">
        <v>891</v>
      </c>
      <c r="L111" s="167"/>
    </row>
    <row r="112" spans="7:18" ht="15.75" customHeight="1">
      <c r="G112" s="85" t="s">
        <v>892</v>
      </c>
      <c r="L112" s="167"/>
    </row>
    <row r="113" spans="7:12" ht="15" customHeight="1">
      <c r="G113" s="85" t="s">
        <v>893</v>
      </c>
      <c r="L113" s="167"/>
    </row>
    <row r="114" spans="7:12" ht="15.75" customHeight="1">
      <c r="L114" s="167"/>
    </row>
    <row r="115" spans="7:12" ht="15.75" customHeight="1">
      <c r="L115" s="167"/>
    </row>
    <row r="116" spans="7:12" ht="15" customHeight="1">
      <c r="L116" s="167"/>
    </row>
    <row r="117" spans="7:12" ht="15.75" customHeight="1">
      <c r="L117" s="167"/>
    </row>
    <row r="118" spans="7:12" ht="15.75" customHeight="1">
      <c r="L118" s="167"/>
    </row>
    <row r="119" spans="7:12" ht="15.75" customHeight="1">
      <c r="L119" s="167"/>
    </row>
    <row r="120" spans="7:12" ht="15.75" customHeight="1">
      <c r="L120" s="167"/>
    </row>
    <row r="121" spans="7:12" ht="15.75" customHeight="1">
      <c r="L121" s="167"/>
    </row>
    <row r="122" spans="7:12" ht="15" customHeight="1">
      <c r="L122" s="167"/>
    </row>
    <row r="123" spans="7:12" ht="15.75" customHeight="1">
      <c r="L123" s="167"/>
    </row>
    <row r="124" spans="7:12" ht="15" customHeight="1">
      <c r="L124" s="167"/>
    </row>
    <row r="125" spans="7:12" ht="15.75" customHeight="1">
      <c r="L125" s="167"/>
    </row>
    <row r="126" spans="7:12" ht="15" customHeight="1">
      <c r="L126" s="167"/>
    </row>
    <row r="127" spans="7:12" ht="15.75" customHeight="1">
      <c r="L127" s="167"/>
    </row>
    <row r="128" spans="7:12" ht="15.75" customHeight="1">
      <c r="L128" s="167"/>
    </row>
    <row r="129" spans="12:12" ht="15.75" customHeight="1">
      <c r="L129" s="167"/>
    </row>
    <row r="130" spans="12:12" ht="15" customHeight="1">
      <c r="L130" s="167"/>
    </row>
    <row r="131" spans="12:12" ht="15.75" customHeight="1">
      <c r="L131" s="167"/>
    </row>
    <row r="132" spans="12:12" ht="15.75" customHeight="1">
      <c r="L132" s="167"/>
    </row>
    <row r="133" spans="12:12" ht="15" customHeight="1">
      <c r="L133" s="167"/>
    </row>
    <row r="134" spans="12:12" ht="15.75" customHeight="1">
      <c r="L134" s="167"/>
    </row>
    <row r="135" spans="12:12" ht="15.75" customHeight="1">
      <c r="L135" s="167"/>
    </row>
    <row r="136" spans="12:12" ht="15" customHeight="1">
      <c r="L136" s="167"/>
    </row>
    <row r="137" spans="12:12" ht="15.75" customHeight="1">
      <c r="L137" s="167"/>
    </row>
    <row r="138" spans="12:12" ht="15" customHeight="1">
      <c r="L138" s="167"/>
    </row>
    <row r="139" spans="12:12" ht="15.75" customHeight="1">
      <c r="L139" s="167"/>
    </row>
    <row r="140" spans="12:12" ht="15.75" customHeight="1">
      <c r="L140" s="167"/>
    </row>
    <row r="141" spans="12:12" ht="15" customHeight="1">
      <c r="L141" s="167"/>
    </row>
    <row r="142" spans="12:12" ht="15.75" customHeight="1">
      <c r="L142" s="167"/>
    </row>
    <row r="143" spans="12:12" ht="15.75" customHeight="1">
      <c r="L143" s="167"/>
    </row>
    <row r="144" spans="12:12" ht="15.75" customHeight="1">
      <c r="L144" s="167"/>
    </row>
    <row r="145" spans="12:12" ht="15.75" customHeight="1">
      <c r="L145" s="167"/>
    </row>
    <row r="146" spans="12:12" ht="15" customHeight="1">
      <c r="L146" s="181"/>
    </row>
    <row r="147" spans="12:12" ht="15.75" customHeight="1"/>
    <row r="149" spans="12:12" ht="15.75" customHeight="1"/>
    <row r="151" spans="12:12" ht="15.75" customHeight="1"/>
    <row r="152" spans="12:12" ht="15.75" customHeight="1"/>
    <row r="154" spans="12:12" ht="15.75" customHeight="1"/>
    <row r="155" spans="12:12" ht="15.75" customHeight="1"/>
    <row r="156" spans="12:12" ht="15.75" customHeight="1"/>
    <row r="157" spans="12:12" ht="15.75" customHeight="1"/>
    <row r="159" spans="12:12" ht="15.75" customHeight="1"/>
    <row r="160" spans="12:12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5" ht="15.75" customHeight="1"/>
    <row r="176" ht="15.75" customHeight="1"/>
    <row r="177" ht="15.75" customHeight="1"/>
    <row r="179" ht="15.75" customHeight="1"/>
    <row r="181" ht="15.75" customHeight="1"/>
    <row r="182" ht="15.75" customHeight="1"/>
    <row r="183" ht="15.75" customHeight="1"/>
    <row r="184" ht="15.75" customHeight="1"/>
    <row r="186" ht="15.75" customHeight="1"/>
    <row r="187" ht="15.75" customHeight="1"/>
    <row r="189" ht="15.75" customHeight="1"/>
    <row r="190" ht="15.75" customHeight="1"/>
    <row r="191" ht="15.75" customHeight="1"/>
    <row r="192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9" ht="15.75" customHeight="1"/>
    <row r="220" ht="15.75" customHeight="1"/>
    <row r="222" ht="15.75" customHeight="1"/>
    <row r="223" ht="15.75" customHeight="1"/>
    <row r="225" ht="15.75" customHeight="1"/>
    <row r="227" ht="15.75" customHeight="1"/>
    <row r="228" ht="15.75" customHeight="1"/>
    <row r="230" ht="15.75" customHeight="1"/>
    <row r="231" ht="15.75" customHeight="1"/>
    <row r="233" ht="15.75" customHeight="1"/>
    <row r="235" ht="15.75" customHeight="1"/>
    <row r="237" ht="15.75" customHeight="1"/>
    <row r="239" ht="15.75" customHeight="1"/>
    <row r="240" ht="15.75" customHeight="1"/>
    <row r="242" ht="15.75" customHeight="1"/>
    <row r="243" ht="15.75" customHeight="1"/>
    <row r="244" ht="15.75" customHeight="1"/>
    <row r="246" ht="15.75" customHeight="1"/>
    <row r="248" ht="15.75" customHeight="1"/>
    <row r="250" ht="15.75" customHeight="1"/>
    <row r="251" ht="15.75" customHeight="1"/>
    <row r="253" ht="15.75" customHeight="1"/>
    <row r="254" ht="15.75" customHeight="1"/>
    <row r="255" ht="15.75" customHeight="1"/>
    <row r="257" ht="15.75" customHeight="1"/>
    <row r="259" ht="15.75" customHeight="1"/>
    <row r="260" ht="15.75" customHeight="1"/>
    <row r="261" ht="15.75" customHeight="1"/>
    <row r="263" ht="15.75" customHeight="1"/>
    <row r="265" ht="15.75" customHeight="1"/>
    <row r="266" ht="15.75" customHeight="1"/>
    <row r="268" ht="15.75" customHeight="1"/>
    <row r="269" ht="15.75" customHeight="1"/>
    <row r="271" ht="15.75" customHeight="1"/>
    <row r="272" ht="15.75" customHeight="1"/>
    <row r="273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D22:D23"/>
    <mergeCell ref="D25:D28"/>
    <mergeCell ref="D29:D31"/>
    <mergeCell ref="D3:D5"/>
    <mergeCell ref="D9:D10"/>
    <mergeCell ref="D11:D13"/>
    <mergeCell ref="D14:D15"/>
    <mergeCell ref="D18:D19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MIR</vt:lpstr>
      <vt:lpstr>Copia de MIR</vt:lpstr>
      <vt:lpstr>Subida</vt:lpstr>
      <vt:lpstr>finproposito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del Pilar Luna Padilla</cp:lastModifiedBy>
  <dcterms:modified xsi:type="dcterms:W3CDTF">2023-05-17T17:53:15Z</dcterms:modified>
</cp:coreProperties>
</file>