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esktop\MIR 2020\SEGUJDO TRIMESTRE\"/>
    </mc:Choice>
  </mc:AlternateContent>
  <xr:revisionPtr revIDLastSave="0" documentId="13_ncr:1_{8CA49DD9-921A-4AFE-9872-A80CBD7F6758}" xr6:coauthVersionLast="36" xr6:coauthVersionMax="45" xr10:uidLastSave="{00000000-0000-0000-0000-000000000000}"/>
  <bookViews>
    <workbookView xWindow="0" yWindow="0" windowWidth="23040" windowHeight="8196" xr2:uid="{D728B21D-50C6-4C51-A485-AD281624BF82}"/>
  </bookViews>
  <sheets>
    <sheet name="Inclus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E25" authorId="0" shapeId="0" xr:uid="{1426BAC3-B271-405C-8BE0-ADC60F15E844}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<sst xmlns="http://schemas.openxmlformats.org/spreadsheetml/2006/main" count="292" uniqueCount="185">
  <si>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</si>
  <si>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</si>
  <si>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</si>
  <si>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</si>
  <si>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</si>
  <si>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</si>
  <si>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</si>
  <si>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</si>
  <si>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</si>
  <si>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</si>
  <si>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</si>
  <si>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</si>
  <si>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</si>
  <si>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</si>
  <si>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</si>
  <si>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</si>
  <si>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</si>
  <si>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</si>
  <si>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</si>
  <si>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</si>
  <si>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</si>
  <si>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</si>
  <si>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</si>
  <si>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</si>
  <si>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</si>
  <si>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</si>
  <si>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</si>
  <si>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</si>
  <si>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</si>
  <si>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</si>
  <si>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</si>
  <si>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</si>
  <si>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</si>
  <si>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</si>
  <si>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</si>
  <si>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</si>
  <si>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</si>
  <si>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</si>
  <si>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</si>
  <si>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</si>
  <si>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</si>
  <si>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</si>
  <si>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</si>
  <si>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</si>
  <si>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</si>
  <si>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</si>
  <si>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</si>
  <si>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</si>
  <si>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</si>
  <si>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</si>
  <si>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</si>
  <si>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</si>
  <si>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</si>
  <si>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</si>
  <si>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</si>
  <si>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</si>
  <si>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</si>
  <si>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</si>
  <si>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</si>
  <si>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</si>
  <si>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</si>
  <si>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</si>
  <si>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</si>
  <si>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</si>
  <si>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</si>
  <si>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N/A</t>
  </si>
  <si>
    <t>Padrón de beneficiarios</t>
  </si>
  <si>
    <t>Instituto de Información estadística y geografía, 2010</t>
  </si>
  <si>
    <t>La participación de los diversos sectores involucrados, es comprometida y facilita la inclusión de las personas vulnerables</t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</si>
  <si>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</si>
  <si>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</si>
  <si>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</si>
  <si>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</si>
  <si>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</si>
  <si>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</si>
  <si>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</si>
  <si>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</si>
  <si>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</si>
  <si>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</si>
  <si>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</si>
  <si>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</si>
  <si>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</si>
  <si>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</si>
  <si>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</si>
  <si>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</si>
  <si>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56,718/100%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</si>
  <si>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</si>
  <si>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</si>
  <si>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</si>
  <si>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</si>
  <si>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</si>
  <si>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</si>
  <si>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11,327/100%</t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</si>
  <si>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</si>
  <si>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</si>
  <si>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</si>
  <si>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</si>
  <si>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</si>
  <si>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22,352/100%</t>
  </si>
  <si>
    <t>Lista de beneficiarios</t>
  </si>
  <si>
    <t>Permanencia de la personas en el programa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</si>
  <si>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</si>
  <si>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</si>
  <si>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</si>
  <si>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780/100%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</si>
  <si>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</si>
  <si>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</si>
  <si>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</si>
  <si>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</si>
  <si>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</si>
  <si>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10,366/100%</t>
  </si>
  <si>
    <t>Lista de asistencia
Convenios de talleres</t>
  </si>
  <si>
    <t>Existe interés por parte de las personas por capacitarse</t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</si>
  <si>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</si>
  <si>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</si>
  <si>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</si>
  <si>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6681/100%</t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</si>
  <si>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</si>
  <si>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</si>
  <si>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</si>
  <si>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</si>
  <si>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</si>
  <si>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</si>
  <si>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</si>
  <si>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</si>
  <si>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Permanencia de la población beneficiada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</si>
  <si>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</si>
  <si>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</si>
  <si>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</si>
  <si>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</si>
  <si>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</si>
  <si>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</si>
  <si>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 xml:space="preserve">COMPONENTE 2: </t>
  </si>
  <si>
    <t>Actividad 2.2.1</t>
  </si>
  <si>
    <t>2.2.1  Elaboración de padrones de beneficiarios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</si>
  <si>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</si>
  <si>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</si>
  <si>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</si>
  <si>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</si>
  <si>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</si>
  <si>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</si>
  <si>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</si>
  <si>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</si>
  <si>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</si>
  <si>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</si>
  <si>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</si>
  <si>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</si>
  <si>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</si>
  <si>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</si>
  <si>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</si>
  <si>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</si>
  <si>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</si>
  <si>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</si>
  <si>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</si>
  <si>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</si>
  <si>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</si>
  <si>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</si>
  <si>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</si>
  <si>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</si>
  <si>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</si>
  <si>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</si>
  <si>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</si>
  <si>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</si>
  <si>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</si>
  <si>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AVANCES</t>
  </si>
  <si>
    <t>OBSERVACIONES</t>
  </si>
  <si>
    <t>1ER TRIMESTRE</t>
  </si>
  <si>
    <t>AL MES DE ABRIL</t>
  </si>
  <si>
    <t>AL MES DE MAYO</t>
  </si>
  <si>
    <t>AL MES DE JUNIO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</si>
  <si>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5,878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555.852</t>
    </r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</si>
  <si>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</si>
  <si>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Servicios UBR: </t>
    </r>
    <r>
      <rPr>
        <b/>
        <sz val="40"/>
        <color theme="7" tint="-0.499984740745262"/>
        <rFont val="Calibri"/>
        <family val="2"/>
      </rPr>
      <t>29,397:</t>
    </r>
    <r>
      <rPr>
        <sz val="40"/>
        <color rgb="FF000000"/>
        <rFont val="Calibri"/>
        <family val="2"/>
      </rPr>
      <t xml:space="preserve"> (Servicios: canalizaciones y derivaciones 132 , terapias de rehabilitación en el 1er nivel de la discapacidad física 23,094, servicios médicos técnicos y especializados en el 1er nivel de discapacidad 2,038, consultas podológicas 1.439 y terapias alternativas 348, traslados de transporte adaptado 212, intervenciones de trabajo social 1,394 y valoraciones y valoraciones auditivas 740)
</t>
    </r>
    <r>
      <rPr>
        <b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1,985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28, asesorías de taller prelaboral 348,canalizaciones y derivaciones 124, asesorías otorgadas 360, ganchos de estacionamiento 1,125)
</t>
    </r>
    <r>
      <rPr>
        <b/>
        <sz val="40"/>
        <color rgb="FF000000"/>
        <rFont val="Calibri"/>
        <family val="2"/>
      </rPr>
      <t>Servicios de CEAMIVIDA:</t>
    </r>
    <r>
      <rPr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974</t>
    </r>
    <r>
      <rPr>
        <sz val="40"/>
        <color rgb="FF000000"/>
        <rFont val="Calibri"/>
        <family val="2"/>
      </rPr>
      <t xml:space="preserve"> (Pláticas formativas e informativas 41, intervenciones de trabajo social 39, intervenciones psicológicas 894)
</t>
    </r>
    <r>
      <rPr>
        <b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>18,623</t>
    </r>
    <r>
      <rPr>
        <sz val="40"/>
        <color rgb="FF000000"/>
        <rFont val="Calibri"/>
        <family val="2"/>
      </rPr>
      <t xml:space="preserve">(valoraciones psicológicas 233, canalizaciones, derivaciones y asesorías 6895, sesiones de terapia de aprendizaje 4310 , sesiones de conducta 4690 y sesiones de lenguaje 2495 )
</t>
    </r>
    <r>
      <rPr>
        <b/>
        <sz val="40"/>
        <color rgb="FF000000"/>
        <rFont val="Calibri"/>
        <family val="2"/>
      </rPr>
      <t xml:space="preserve">Servicios en desarrollo integral del Atención al adulto mayor: </t>
    </r>
    <r>
      <rPr>
        <b/>
        <sz val="40"/>
        <color theme="7" tint="-0.499984740745262"/>
        <rFont val="Calibri"/>
        <family val="2"/>
      </rPr>
      <t>5,739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83, eventos deportivos y recreativos 105, canalizaciones y derivaciones 2778, intervención de trabajo social 1002 , sesiones de psicológica , atención gerontológica y clínica de la memoria  1029, expoventas 493, servicios de transporte 146. mesas directivas 103)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56,718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</si>
  <si>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UBR:</t>
    </r>
    <r>
      <rPr>
        <b/>
        <sz val="40"/>
        <color theme="7" tint="-0.499984740745262"/>
        <rFont val="Calibri"/>
        <family val="2"/>
      </rPr>
      <t xml:space="preserve"> 1,913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193, población atendida con terapias psicológicas, terapia de lenguaje y traumatología 380  , personas beneficiada con terapia física 600, personas con valoraciones auditivas 740)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1829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empleo-57, población con discapacidad beneficiada en expoventas 39, población abierta atendida 1733)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296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20, personas con discapacidad atendidas en el mes 190, población abierta atendida 12, padres de familia 74)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1,411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279, niños atendidos de población semicautiva 200, total de población abierta 932)
</t>
    </r>
    <r>
      <rPr>
        <b/>
        <sz val="40"/>
        <color rgb="FF000000"/>
        <rFont val="Calibri"/>
        <family val="2"/>
      </rPr>
      <t xml:space="preserve">Personas atendidas en desarrollo integral del adulto mayor: </t>
    </r>
    <r>
      <rPr>
        <b/>
        <sz val="40"/>
        <color theme="7" tint="-0.499984740745262"/>
        <rFont val="Calibri"/>
        <family val="2"/>
      </rPr>
      <t>5,878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 ( total de adultos mayores en las casas de día 309, adultos mayores en los grupos perteneciente a DIF 4,569, total de personas de población abierta atendida 1,000)
</t>
    </r>
    <r>
      <rPr>
        <b/>
        <sz val="40"/>
        <color rgb="FF000000"/>
        <rFont val="Calibri"/>
        <family val="2"/>
      </rPr>
      <t xml:space="preserve">TOTAL DE POBLACIÓN BENEFICIADO CON SERVICIOS: </t>
    </r>
    <r>
      <rPr>
        <b/>
        <sz val="40"/>
        <color theme="7" tint="-0.499984740745262"/>
        <rFont val="Calibri"/>
        <family val="2"/>
      </rPr>
      <t>11,327</t>
    </r>
  </si>
  <si>
    <r>
      <t xml:space="preserve">Apoyos otorgados: Desarrollo del adulto mayor: </t>
    </r>
    <r>
      <rPr>
        <b/>
        <sz val="40"/>
        <color theme="7" tint="-0.499984740745262"/>
        <rFont val="Calibri"/>
        <family val="2"/>
      </rPr>
      <t>22,352</t>
    </r>
    <r>
      <rPr>
        <b/>
        <sz val="40"/>
        <color rgb="FF000000"/>
        <rFont val="Calibri"/>
        <family val="2"/>
      </rPr>
      <t xml:space="preserve"> raciones alimenticias</t>
    </r>
  </si>
  <si>
    <r>
      <t xml:space="preserve">Población beneficiada con raciones alimenticias: </t>
    </r>
    <r>
      <rPr>
        <b/>
        <sz val="40"/>
        <color theme="7" tint="-0.499984740745262"/>
        <rFont val="Calibri"/>
        <family val="2"/>
      </rPr>
      <t>780</t>
    </r>
    <r>
      <rPr>
        <b/>
        <sz val="40"/>
        <color rgb="FF000000"/>
        <rFont val="Calibri"/>
        <family val="2"/>
      </rPr>
      <t xml:space="preserve"> (65 personas por mes 12 meses con población cautiva)</t>
    </r>
  </si>
  <si>
    <r>
      <t xml:space="preserve">CULTURA: Curso de taller de lengua, de señas y braille y sensibilización: </t>
    </r>
    <r>
      <rPr>
        <b/>
        <sz val="40"/>
        <color theme="7" tint="-0.499984740745262"/>
        <rFont val="Calibri"/>
        <family val="2"/>
      </rPr>
      <t>46</t>
    </r>
    <r>
      <rPr>
        <b/>
        <sz val="40"/>
        <color rgb="FF000000"/>
        <rFont val="Calibri"/>
        <family val="2"/>
      </rPr>
      <t xml:space="preserve">
CEAMIVIDA:Sesiones de talleres recreativos, culturales y formativos: </t>
    </r>
    <r>
      <rPr>
        <b/>
        <sz val="40"/>
        <color theme="7" tint="-0.499984740745262"/>
        <rFont val="Calibri"/>
        <family val="2"/>
      </rPr>
      <t>1598</t>
    </r>
    <r>
      <rPr>
        <b/>
        <sz val="40"/>
        <color rgb="FF000000"/>
        <rFont val="Calibri"/>
        <family val="2"/>
      </rPr>
      <t xml:space="preserve">: sesiones a los NNA y jóvenes
CAPI: Sesiones en talleres preventivos: </t>
    </r>
    <r>
      <rPr>
        <b/>
        <sz val="40"/>
        <color theme="7" tint="-0.499984740745262"/>
        <rFont val="Calibri"/>
        <family val="2"/>
      </rPr>
      <t>110</t>
    </r>
    <r>
      <rPr>
        <b/>
        <sz val="40"/>
        <color rgb="FF000000"/>
        <rFont val="Calibri"/>
        <family val="2"/>
      </rPr>
      <t xml:space="preserve">
Desarrollo integral del adulto mayor: Sesiones de talleres diseñados, impartidos y evaluados: </t>
    </r>
    <r>
      <rPr>
        <b/>
        <sz val="40"/>
        <color theme="7" tint="-0.499984740745262"/>
        <rFont val="Calibri"/>
        <family val="2"/>
      </rPr>
      <t>8,612</t>
    </r>
    <r>
      <rPr>
        <b/>
        <sz val="40"/>
        <color rgb="FF000000"/>
        <rFont val="Calibri"/>
        <family val="2"/>
      </rPr>
      <t xml:space="preserve">
Total de capacitaciones: </t>
    </r>
    <r>
      <rPr>
        <b/>
        <sz val="40"/>
        <color theme="7" tint="-0.499984740745262"/>
        <rFont val="Calibri"/>
        <family val="2"/>
      </rPr>
      <t>10,366</t>
    </r>
  </si>
  <si>
    <r>
      <t>CULTURA: 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1639 </t>
    </r>
    <r>
      <rPr>
        <b/>
        <sz val="40"/>
        <color rgb="FF000000"/>
        <rFont val="Calibri"/>
        <family val="2"/>
      </rPr>
      <t xml:space="preserve">
CEAMIVIDA: Personas capacitada en los talleres: NNA </t>
    </r>
    <r>
      <rPr>
        <b/>
        <sz val="40"/>
        <color theme="7" tint="-0.499984740745262"/>
        <rFont val="Calibri"/>
        <family val="2"/>
      </rPr>
      <t>:222</t>
    </r>
    <r>
      <rPr>
        <b/>
        <sz val="40"/>
        <color rgb="FF000000"/>
        <rFont val="Calibri"/>
        <family val="2"/>
      </rPr>
      <t xml:space="preserve">
CAPI: Personas capacitada con talleres, padres de familia: </t>
    </r>
    <r>
      <rPr>
        <b/>
        <sz val="40"/>
        <color theme="7" tint="-0.499984740745262"/>
        <rFont val="Calibri"/>
        <family val="2"/>
      </rPr>
      <t>251</t>
    </r>
    <r>
      <rPr>
        <b/>
        <sz val="40"/>
        <color rgb="FF000000"/>
        <rFont val="Calibri"/>
        <family val="2"/>
      </rPr>
      <t xml:space="preserve">
Desarrollo del adulto mayor: Población atendida</t>
    </r>
    <r>
      <rPr>
        <b/>
        <sz val="40"/>
        <color theme="7" tint="-0.499984740745262"/>
        <rFont val="Calibri"/>
        <family val="2"/>
      </rPr>
      <t>:4,569</t>
    </r>
    <r>
      <rPr>
        <b/>
        <sz val="40"/>
        <color rgb="FF000000"/>
        <rFont val="Calibri"/>
        <family val="2"/>
      </rPr>
      <t xml:space="preserve">
Total de población: </t>
    </r>
    <r>
      <rPr>
        <b/>
        <sz val="40"/>
        <color theme="7" tint="-0.499984740745262"/>
        <rFont val="Calibri"/>
        <family val="2"/>
      </rPr>
      <t>6,681</t>
    </r>
  </si>
  <si>
    <t>1 padrón por programa: 
UBR
CULTURA
CEAMIVIDA
DESARROLLO DEL ADULTO MAYOR
CAPIS</t>
  </si>
  <si>
    <t>Acuerdos o convenios por programas:
UBR, 1
CULTURA, 2
DESARROLLO DE ADULTO MATOR, 1
CAPIS,1</t>
  </si>
  <si>
    <t>I padrón por programa: Desarrollo Integral del Adulto Mayor</t>
  </si>
  <si>
    <t>1 lineamiento por  programa: Desarrollo Integral del Adulto mayor</t>
  </si>
  <si>
    <t xml:space="preserve">1  registro por programa:
CULTURA
CEAMIVIDA
CAPI
DESARROLLO DEL ADULTO MAYOR
</t>
  </si>
  <si>
    <t>3 eventos:
Día de la discapacidad (Cultura)
Día del síndrome de Down (CEAMIVIDA)
Certamen de la Reyna del Adulto Mayor (Adulto mayor)</t>
  </si>
  <si>
    <t>Cronograma de , capacitaciones, talleres y eventos por programa:
1 Cultura
2 CAPI
1 ADULTO MAYOR
1 CEAMIVIDA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</si>
</sst>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</font>
    <font>
      <b/>
      <sz val="40"/>
      <color rgb="FF000000"/>
      <name val="Calibri"/>
      <family val="2"/>
    </font>
    <font>
      <b/>
      <sz val="40"/>
      <color theme="0"/>
      <name val="Calibri"/>
      <family val="2"/>
    </font>
    <font>
      <sz val="40"/>
      <color rgb="FF000000"/>
      <name val="Calibri"/>
      <family val="2"/>
    </font>
    <font>
      <b/>
      <sz val="36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b/>
      <sz val="26"/>
      <color theme="0"/>
      <name val="Calibri"/>
      <family val="2"/>
    </font>
    <font>
      <sz val="40"/>
      <color theme="1"/>
      <name val="Arial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20"/>
      <name val="Calibri"/>
      <family val="2"/>
    </font>
    <font>
      <sz val="16"/>
      <color indexed="81"/>
      <name val="Tahoma"/>
      <family val="2"/>
    </font>
    <font>
      <b/>
      <sz val="22"/>
      <color rgb="FF000000"/>
      <name val="Calibri"/>
      <family val="2"/>
    </font>
    <font>
      <b/>
      <sz val="18"/>
      <color theme="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b/>
      <sz val="20"/>
      <color theme="0"/>
      <name val="Calibri"/>
      <family val="2"/>
    </font>
    <font>
      <b/>
      <sz val="72"/>
      <color rgb="FF000000"/>
      <name val="Calibri"/>
      <family val="2"/>
    </font>
    <font>
      <sz val="11"/>
      <color theme="0"/>
      <name val="Calibri"/>
      <family val="2"/>
    </font>
    <font>
      <b/>
      <sz val="72"/>
      <color theme="0"/>
      <name val="Calibri"/>
      <family val="2"/>
    </font>
    <font>
      <b/>
      <sz val="40"/>
      <color theme="7" tint="-0.499984740745262"/>
      <name val="Calibri"/>
      <family val="2"/>
    </font>
    <font>
      <b/>
      <u/>
      <sz val="40"/>
      <color theme="7" tint="-0.499984740745262"/>
      <name val="Calibri"/>
      <family val="2"/>
    </font>
    <font>
      <b/>
      <u/>
      <sz val="4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rgb="FFFFE193"/>
      </patternFill>
    </fill>
    <fill>
      <patternFill patternType="solid">
        <fgColor rgb="FFFFFFFF"/>
        <bgColor rgb="FFFFF0C9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5117038483843"/>
        <bgColor rgb="FFFAE2E5"/>
      </patternFill>
    </fill>
    <fill>
      <patternFill patternType="solid">
        <fgColor rgb="FFFAE7DC"/>
        <bgColor rgb="FFFAE2E5"/>
      </patternFill>
    </fill>
    <fill>
      <patternFill patternType="solid">
        <fgColor theme="9" tint="0.79995117038483843"/>
        <bgColor rgb="FFFAE2E5"/>
      </patternFill>
    </fill>
    <fill>
      <patternFill patternType="solid">
        <fgColor theme="5" tint="0.79998168889431442"/>
        <bgColor rgb="FFFAE7DC"/>
      </patternFill>
    </fill>
    <fill>
      <patternFill patternType="solid">
        <fgColor theme="5" tint="0.79998168889431442"/>
        <bgColor rgb="FFFAE2E5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9" tint="0.79998168889431442"/>
        <bgColor rgb="FFFAE2E5"/>
      </patternFill>
    </fill>
    <fill>
      <patternFill patternType="solid">
        <fgColor theme="9" tint="0.39997558519241921"/>
        <bgColor rgb="FFFFF0C9"/>
      </patternFill>
    </fill>
    <fill>
      <patternFill patternType="solid">
        <fgColor theme="9"/>
        <bgColor rgb="FFFFF0C9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4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5" fillId="5" borderId="12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9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top" wrapText="1"/>
    </xf>
    <xf numFmtId="0" fontId="5" fillId="10" borderId="12" xfId="1" applyNumberFormat="1" applyFont="1" applyFill="1" applyBorder="1" applyAlignment="1">
      <alignment horizontal="center" vertical="center" wrapText="1"/>
    </xf>
    <xf numFmtId="3" fontId="5" fillId="10" borderId="12" xfId="1" applyNumberFormat="1" applyFont="1" applyFill="1" applyBorder="1" applyAlignment="1">
      <alignment horizontal="center" vertical="center" wrapText="1"/>
    </xf>
    <xf numFmtId="9" fontId="5" fillId="10" borderId="12" xfId="0" applyNumberFormat="1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top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top" wrapText="1"/>
    </xf>
    <xf numFmtId="3" fontId="5" fillId="14" borderId="12" xfId="0" applyNumberFormat="1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30" xfId="0" applyFont="1" applyFill="1" applyBorder="1" applyAlignment="1">
      <alignment horizontal="center" vertical="center" wrapText="1"/>
    </xf>
    <xf numFmtId="0" fontId="5" fillId="16" borderId="34" xfId="0" applyFont="1" applyFill="1" applyBorder="1" applyAlignment="1">
      <alignment vertical="top" wrapText="1"/>
    </xf>
    <xf numFmtId="0" fontId="3" fillId="16" borderId="4" xfId="0" applyFont="1" applyFill="1" applyBorder="1" applyAlignment="1">
      <alignment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29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top" wrapText="1"/>
    </xf>
    <xf numFmtId="0" fontId="3" fillId="17" borderId="36" xfId="0" applyFont="1" applyFill="1" applyBorder="1" applyAlignment="1">
      <alignment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vertical="center" wrapText="1"/>
    </xf>
    <xf numFmtId="0" fontId="5" fillId="17" borderId="16" xfId="0" applyFont="1" applyFill="1" applyBorder="1" applyAlignment="1">
      <alignment horizontal="center" vertical="center" wrapText="1"/>
    </xf>
    <xf numFmtId="0" fontId="5" fillId="17" borderId="38" xfId="0" applyFont="1" applyFill="1" applyBorder="1" applyAlignment="1">
      <alignment horizontal="center" vertical="top" wrapText="1"/>
    </xf>
    <xf numFmtId="0" fontId="3" fillId="14" borderId="29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top" wrapText="1"/>
    </xf>
    <xf numFmtId="0" fontId="5" fillId="14" borderId="29" xfId="0" applyFont="1" applyFill="1" applyBorder="1" applyAlignment="1">
      <alignment horizontal="left" vertical="top" wrapText="1"/>
    </xf>
    <xf numFmtId="0" fontId="11" fillId="0" borderId="0" xfId="0" applyFont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horizontal="center" wrapText="1"/>
    </xf>
    <xf numFmtId="0" fontId="8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/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21" fillId="3" borderId="0" xfId="0" applyFont="1" applyFill="1"/>
    <xf numFmtId="0" fontId="5" fillId="0" borderId="11" xfId="0" applyFont="1" applyBorder="1" applyAlignment="1">
      <alignment vertical="top" wrapText="1"/>
    </xf>
    <xf numFmtId="2" fontId="20" fillId="0" borderId="12" xfId="0" applyNumberFormat="1" applyFont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top" wrapText="1"/>
    </xf>
    <xf numFmtId="2" fontId="20" fillId="11" borderId="12" xfId="0" applyNumberFormat="1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2" fontId="20" fillId="13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2" fontId="20" fillId="15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top" wrapText="1"/>
    </xf>
    <xf numFmtId="0" fontId="3" fillId="16" borderId="40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center" wrapText="1"/>
    </xf>
    <xf numFmtId="0" fontId="3" fillId="17" borderId="40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vertical="center" wrapText="1"/>
    </xf>
    <xf numFmtId="0" fontId="5" fillId="17" borderId="19" xfId="0" applyFont="1" applyFill="1" applyBorder="1" applyAlignment="1">
      <alignment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top" wrapText="1"/>
    </xf>
    <xf numFmtId="0" fontId="5" fillId="14" borderId="4" xfId="0" applyFont="1" applyFill="1" applyBorder="1" applyAlignment="1">
      <alignment horizontal="left" vertical="center" wrapText="1"/>
    </xf>
    <xf numFmtId="0" fontId="0" fillId="0" borderId="42" xfId="0" applyBorder="1"/>
    <xf numFmtId="0" fontId="0" fillId="0" borderId="10" xfId="0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24" xfId="0" applyFont="1" applyFill="1" applyBorder="1" applyAlignment="1">
      <alignment horizontal="center" vertical="center" wrapText="1"/>
    </xf>
    <xf numFmtId="0" fontId="3" fillId="16" borderId="33" xfId="0" applyFont="1" applyFill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top" wrapText="1"/>
    </xf>
    <xf numFmtId="0" fontId="3" fillId="16" borderId="24" xfId="0" applyFont="1" applyFill="1" applyBorder="1" applyAlignment="1">
      <alignment horizontal="center" vertical="top" wrapText="1"/>
    </xf>
    <xf numFmtId="0" fontId="5" fillId="16" borderId="1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20" fillId="18" borderId="39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19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16" borderId="4" xfId="0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left" vertical="center" wrapText="1"/>
    </xf>
    <xf numFmtId="0" fontId="3" fillId="17" borderId="23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 wrapText="1"/>
    </xf>
    <xf numFmtId="0" fontId="3" fillId="17" borderId="23" xfId="0" applyFont="1" applyFill="1" applyBorder="1" applyAlignment="1">
      <alignment horizontal="center" vertical="top" wrapText="1"/>
    </xf>
    <xf numFmtId="0" fontId="3" fillId="17" borderId="24" xfId="0" applyFont="1" applyFill="1" applyBorder="1" applyAlignment="1">
      <alignment horizontal="center" vertical="top" wrapText="1"/>
    </xf>
    <xf numFmtId="0" fontId="5" fillId="17" borderId="36" xfId="0" applyFont="1" applyFill="1" applyBorder="1" applyAlignment="1">
      <alignment horizontal="left" vertical="center" wrapText="1"/>
    </xf>
    <xf numFmtId="0" fontId="5" fillId="17" borderId="37" xfId="0" applyFont="1" applyFill="1" applyBorder="1" applyAlignment="1">
      <alignment horizontal="left" vertical="center" wrapText="1"/>
    </xf>
    <xf numFmtId="0" fontId="5" fillId="17" borderId="16" xfId="0" applyFont="1" applyFill="1" applyBorder="1" applyAlignment="1">
      <alignment horizontal="left" vertical="center" wrapText="1"/>
    </xf>
    <xf numFmtId="0" fontId="5" fillId="17" borderId="20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22</xdr:col>
      <xdr:colOff>736937</xdr:colOff>
      <xdr:row>57</xdr:row>
      <xdr:rowOff>145177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8CFAF95-8E3F-4402-B374-7C0F5310E124}"/>
            </a:ext>
          </a:extLst>
        </xdr:cNvPr>
        <xdr:cNvSpPr/>
      </xdr:nvSpPr>
      <xdr:spPr>
        <a:xfrm>
          <a:off x="69567435" y="1116520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2280-ADFA-4B73-BC2C-F4CA6ECA279B}">
  <dimension ref="A1:Y54"/>
  <sheetViews>
    <sheetView tabSelected="1" topLeftCell="A19" zoomScale="19" zoomScaleNormal="19" workbookViewId="0">
      <selection activeCell="A27" sqref="A27"/>
    </sheetView>
  </sheetViews>
  <sheetFormatPr baseColWidth="10" defaultRowHeight="14.4" x14ac:dyDescent="0.3"/>
  <cols>
    <col min="1" max="1" width="3.44140625" style="76" customWidth="1"/>
    <col min="2" max="2" width="38.44140625" style="76" customWidth="1"/>
    <col min="3" max="3" width="44.88671875" style="76" customWidth="1"/>
    <col min="4" max="4" width="87.44140625" style="76" customWidth="1"/>
    <col min="5" max="5" width="29.88671875" style="76" customWidth="1"/>
    <col min="6" max="6" width="61.33203125" style="76" customWidth="1"/>
    <col min="7" max="7" width="59.5546875" style="76" customWidth="1"/>
    <col min="8" max="8" width="159.109375" style="76" customWidth="1"/>
    <col min="9" max="9" width="93.109375" style="76" customWidth="1"/>
    <col min="10" max="10" width="62" style="76" customWidth="1"/>
    <col min="11" max="11" width="58.33203125" style="76" customWidth="1"/>
    <col min="12" max="12" width="45.6640625" style="76" customWidth="1"/>
    <col min="13" max="13" width="42.44140625" style="76" customWidth="1"/>
    <col min="14" max="14" width="51.33203125" style="76" customWidth="1"/>
    <col min="15" max="15" width="49.44140625" style="76" customWidth="1"/>
    <col min="16" max="16" width="52.44140625" style="76" customWidth="1"/>
    <col min="17" max="17" width="41.6640625" style="76" customWidth="1"/>
    <col min="18" max="18" width="52" style="76" customWidth="1"/>
    <col min="19" max="19" width="62" style="76" customWidth="1"/>
    <col min="20" max="20" width="98.109375" style="76" customWidth="1"/>
    <col min="21" max="21" width="255.5546875" style="76" customWidth="1"/>
    <col min="22" max="22" width="142" style="76" hidden="1" customWidth="1"/>
    <col min="23" max="23" width="120.5546875" style="76" customWidth="1"/>
    <col min="24" max="24" width="122.88671875" style="76" customWidth="1"/>
    <col min="25" max="25" width="124" style="76" customWidth="1"/>
  </cols>
  <sheetData>
    <row r="1" spans="1:25" ht="15" thickBot="1" x14ac:dyDescent="0.35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/>
      <c r="V1"/>
      <c r="W1"/>
      <c r="X1"/>
      <c r="Y1"/>
    </row>
    <row r="2" spans="1:25" ht="46.8" thickBot="1" x14ac:dyDescent="0.35">
      <c r="A2"/>
      <c r="B2" s="114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77"/>
      <c r="V2" s="77"/>
      <c r="W2" s="77"/>
      <c r="X2" s="77"/>
      <c r="Y2"/>
    </row>
    <row r="3" spans="1:25" ht="52.2" thickBot="1" x14ac:dyDescent="0.35">
      <c r="A3"/>
      <c r="B3" s="117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9"/>
      <c r="U3" s="78"/>
      <c r="V3" s="78"/>
      <c r="W3" s="78"/>
      <c r="X3" s="78"/>
      <c r="Y3"/>
    </row>
    <row r="4" spans="1:25" ht="51.6" x14ac:dyDescent="0.3">
      <c r="A4"/>
      <c r="B4" s="120" t="s">
        <v>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79"/>
      <c r="V4" s="79"/>
      <c r="W4" s="79"/>
      <c r="X4" s="79"/>
      <c r="Y4"/>
    </row>
    <row r="5" spans="1:25" ht="51.6" x14ac:dyDescent="0.6">
      <c r="A5"/>
      <c r="B5" s="121" t="s">
        <v>3</v>
      </c>
      <c r="C5" s="122"/>
      <c r="D5" s="122"/>
      <c r="E5" s="122"/>
      <c r="F5" s="123"/>
      <c r="G5" s="155" t="s">
        <v>4</v>
      </c>
      <c r="H5" s="122"/>
      <c r="I5" s="122"/>
      <c r="J5" s="122"/>
      <c r="K5" s="122"/>
      <c r="L5" s="123"/>
      <c r="M5" s="4" t="s">
        <v>5</v>
      </c>
      <c r="N5" s="156" t="s">
        <v>6</v>
      </c>
      <c r="O5" s="157"/>
      <c r="P5" s="157"/>
      <c r="Q5" s="157"/>
      <c r="R5" s="157"/>
      <c r="S5" s="157"/>
      <c r="T5" s="158"/>
      <c r="U5" s="80"/>
      <c r="V5" s="80"/>
      <c r="W5" s="80"/>
      <c r="X5" s="80"/>
      <c r="Y5" s="81"/>
    </row>
    <row r="6" spans="1:25" ht="51.6" x14ac:dyDescent="0.6">
      <c r="A6"/>
      <c r="B6" s="159" t="s">
        <v>7</v>
      </c>
      <c r="C6" s="160"/>
      <c r="D6" s="160"/>
      <c r="E6" s="160"/>
      <c r="F6" s="161"/>
      <c r="G6" s="162" t="s">
        <v>8</v>
      </c>
      <c r="H6" s="162"/>
      <c r="I6" s="162"/>
      <c r="J6" s="162"/>
      <c r="K6" s="162"/>
      <c r="L6" s="162"/>
      <c r="M6" s="5">
        <v>2020</v>
      </c>
      <c r="N6" s="163"/>
      <c r="O6" s="164"/>
      <c r="P6" s="164"/>
      <c r="Q6" s="164"/>
      <c r="R6" s="164"/>
      <c r="S6" s="164"/>
      <c r="T6" s="165"/>
      <c r="U6" s="82"/>
      <c r="V6" s="82"/>
      <c r="W6" s="82"/>
      <c r="X6" s="82"/>
      <c r="Y6" s="81"/>
    </row>
    <row r="7" spans="1:25" ht="51.6" x14ac:dyDescent="0.6">
      <c r="A7"/>
      <c r="B7" s="124" t="s">
        <v>9</v>
      </c>
      <c r="C7" s="124"/>
      <c r="D7" s="124"/>
      <c r="E7" s="124"/>
      <c r="F7" s="124"/>
      <c r="G7" s="124" t="s">
        <v>10</v>
      </c>
      <c r="H7" s="124"/>
      <c r="I7" s="124"/>
      <c r="J7" s="124"/>
      <c r="K7" s="124"/>
      <c r="L7" s="124"/>
      <c r="M7" s="166" t="s">
        <v>11</v>
      </c>
      <c r="N7" s="166"/>
      <c r="O7" s="166"/>
      <c r="P7" s="166"/>
      <c r="Q7" s="166"/>
      <c r="R7" s="166"/>
      <c r="S7" s="166"/>
      <c r="T7" s="166"/>
      <c r="U7" s="80"/>
      <c r="V7" s="80"/>
      <c r="W7" s="80"/>
      <c r="X7" s="80"/>
      <c r="Y7" s="81"/>
    </row>
    <row r="8" spans="1:25" ht="52.2" thickBot="1" x14ac:dyDescent="0.65">
      <c r="A8"/>
      <c r="B8" s="6"/>
      <c r="C8" s="7"/>
      <c r="D8" s="7"/>
      <c r="E8" s="7"/>
      <c r="F8" s="8"/>
      <c r="G8" s="128"/>
      <c r="H8" s="129"/>
      <c r="I8" s="129"/>
      <c r="J8" s="129"/>
      <c r="K8" s="129"/>
      <c r="L8" s="130"/>
      <c r="M8" s="131"/>
      <c r="N8" s="132"/>
      <c r="O8" s="132"/>
      <c r="P8" s="132"/>
      <c r="Q8" s="132"/>
      <c r="R8" s="132"/>
      <c r="S8" s="132"/>
      <c r="T8" s="133"/>
      <c r="U8" s="83"/>
      <c r="V8" s="83"/>
      <c r="W8" s="83"/>
      <c r="X8" s="83"/>
      <c r="Y8" s="81"/>
    </row>
    <row r="9" spans="1:25" ht="51.6" x14ac:dyDescent="0.3">
      <c r="A9"/>
      <c r="B9" s="134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84"/>
      <c r="V9" s="84"/>
      <c r="W9" s="84"/>
      <c r="X9" s="84"/>
      <c r="Y9"/>
    </row>
    <row r="10" spans="1:25" ht="51.6" x14ac:dyDescent="0.3">
      <c r="A10"/>
      <c r="B10" s="135" t="s">
        <v>13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84"/>
      <c r="V10" s="84"/>
      <c r="W10" s="84"/>
      <c r="X10" s="84"/>
      <c r="Y10"/>
    </row>
    <row r="11" spans="1:25" ht="51.6" x14ac:dyDescent="0.3">
      <c r="A11"/>
      <c r="B11" s="121" t="s">
        <v>14</v>
      </c>
      <c r="C11" s="122"/>
      <c r="D11" s="122"/>
      <c r="E11" s="123"/>
      <c r="F11" s="125" t="s">
        <v>15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7"/>
      <c r="U11" s="85"/>
      <c r="V11" s="85"/>
      <c r="W11" s="85"/>
      <c r="X11" s="85"/>
      <c r="Y11"/>
    </row>
    <row r="12" spans="1:25" ht="52.2" thickBot="1" x14ac:dyDescent="0.35">
      <c r="A12"/>
      <c r="B12" s="167" t="s">
        <v>16</v>
      </c>
      <c r="C12" s="168"/>
      <c r="D12" s="168"/>
      <c r="E12" s="169"/>
      <c r="F12" s="170" t="s">
        <v>17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85"/>
      <c r="V12" s="85"/>
      <c r="W12" s="85"/>
      <c r="X12" s="85"/>
      <c r="Y12"/>
    </row>
    <row r="13" spans="1:25" ht="51.6" x14ac:dyDescent="0.3">
      <c r="A13"/>
      <c r="B13" s="120" t="s">
        <v>12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84"/>
      <c r="V13" s="84"/>
      <c r="W13" s="84"/>
      <c r="X13" s="84"/>
      <c r="Y13"/>
    </row>
    <row r="14" spans="1:25" ht="51.6" x14ac:dyDescent="0.3">
      <c r="A14"/>
      <c r="B14" s="135" t="s">
        <v>18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84"/>
      <c r="V14" s="84"/>
      <c r="W14" s="84"/>
      <c r="X14" s="84"/>
      <c r="Y14"/>
    </row>
    <row r="15" spans="1:25" ht="51.6" x14ac:dyDescent="0.3">
      <c r="A15"/>
      <c r="B15" s="124" t="s">
        <v>14</v>
      </c>
      <c r="C15" s="124"/>
      <c r="D15" s="124"/>
      <c r="E15" s="124"/>
      <c r="F15" s="125" t="s">
        <v>19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7"/>
      <c r="U15" s="85"/>
      <c r="V15" s="85"/>
      <c r="W15" s="85"/>
      <c r="X15" s="85"/>
      <c r="Y15"/>
    </row>
    <row r="16" spans="1:25" ht="51.6" x14ac:dyDescent="0.3">
      <c r="A16"/>
      <c r="B16" s="124" t="s">
        <v>16</v>
      </c>
      <c r="C16" s="124"/>
      <c r="D16" s="124"/>
      <c r="E16" s="124"/>
      <c r="F16" s="139" t="s">
        <v>20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1"/>
      <c r="U16" s="86"/>
      <c r="V16" s="86"/>
      <c r="W16" s="86"/>
      <c r="X16" s="86"/>
      <c r="Y16"/>
    </row>
    <row r="17" spans="1:25" ht="52.2" thickBot="1" x14ac:dyDescent="0.35">
      <c r="A17"/>
      <c r="B17" s="142" t="s">
        <v>21</v>
      </c>
      <c r="C17" s="143"/>
      <c r="D17" s="143"/>
      <c r="E17" s="144"/>
      <c r="F17" s="139" t="s">
        <v>22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1"/>
      <c r="U17" s="86"/>
      <c r="V17" s="86"/>
      <c r="W17" s="86"/>
      <c r="X17" s="86"/>
      <c r="Y17"/>
    </row>
    <row r="18" spans="1:25" ht="46.2" x14ac:dyDescent="0.3">
      <c r="A18"/>
      <c r="B18" s="173" t="s">
        <v>12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84"/>
      <c r="V18" s="84"/>
      <c r="W18" s="84"/>
      <c r="X18" s="84"/>
      <c r="Y18"/>
    </row>
    <row r="19" spans="1:25" ht="46.2" x14ac:dyDescent="0.3">
      <c r="A19"/>
      <c r="B19" s="174" t="s">
        <v>23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84"/>
      <c r="V19" s="84"/>
      <c r="W19" s="84"/>
      <c r="X19" s="84"/>
      <c r="Y19"/>
    </row>
    <row r="20" spans="1:25" ht="51.6" x14ac:dyDescent="0.3">
      <c r="A20"/>
      <c r="B20" s="136" t="s">
        <v>14</v>
      </c>
      <c r="C20" s="137"/>
      <c r="D20" s="137"/>
      <c r="E20" s="138"/>
      <c r="F20" s="125" t="s">
        <v>24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7"/>
      <c r="U20" s="85"/>
      <c r="V20" s="85"/>
      <c r="W20" s="85"/>
      <c r="X20" s="85"/>
      <c r="Y20"/>
    </row>
    <row r="21" spans="1:25" ht="51.6" x14ac:dyDescent="0.3">
      <c r="A21"/>
      <c r="B21" s="136" t="s">
        <v>16</v>
      </c>
      <c r="C21" s="137"/>
      <c r="D21" s="137"/>
      <c r="E21" s="138"/>
      <c r="F21" s="125" t="s">
        <v>25</v>
      </c>
      <c r="G21" s="126"/>
      <c r="H21" s="126"/>
      <c r="I21" s="175"/>
      <c r="J21" s="175"/>
      <c r="K21" s="175"/>
      <c r="L21" s="175"/>
      <c r="M21" s="175"/>
      <c r="N21" s="175"/>
      <c r="O21" s="126"/>
      <c r="P21" s="126"/>
      <c r="Q21" s="126"/>
      <c r="R21" s="126"/>
      <c r="S21" s="126"/>
      <c r="T21" s="127"/>
      <c r="U21" s="85"/>
      <c r="V21" s="85"/>
      <c r="W21" s="85"/>
      <c r="X21" s="85"/>
      <c r="Y21"/>
    </row>
    <row r="22" spans="1:25" ht="51.6" x14ac:dyDescent="0.95">
      <c r="A22"/>
      <c r="B22" s="136" t="s">
        <v>26</v>
      </c>
      <c r="C22" s="137"/>
      <c r="D22" s="137"/>
      <c r="E22" s="138"/>
      <c r="F22" s="9" t="s">
        <v>27</v>
      </c>
      <c r="G22" s="10" t="s">
        <v>28</v>
      </c>
      <c r="H22" s="11" t="s">
        <v>29</v>
      </c>
      <c r="I22" s="10" t="s">
        <v>30</v>
      </c>
      <c r="J22" s="10" t="s">
        <v>31</v>
      </c>
      <c r="K22" s="10"/>
      <c r="L22" s="12"/>
      <c r="M22" s="12"/>
      <c r="N22" s="12"/>
      <c r="O22" s="12"/>
      <c r="P22" s="12"/>
      <c r="Q22" s="12"/>
      <c r="R22" s="12"/>
      <c r="S22" s="12"/>
      <c r="T22" s="13"/>
      <c r="U22" s="87"/>
      <c r="V22" s="87"/>
      <c r="W22" s="87"/>
      <c r="X22" s="87"/>
      <c r="Y22"/>
    </row>
    <row r="23" spans="1:25" ht="52.2" thickBot="1" x14ac:dyDescent="1">
      <c r="A23"/>
      <c r="B23" s="136" t="s">
        <v>32</v>
      </c>
      <c r="C23" s="137"/>
      <c r="D23" s="137"/>
      <c r="E23" s="138"/>
      <c r="F23" s="14" t="s">
        <v>33</v>
      </c>
      <c r="G23" s="14" t="s">
        <v>34</v>
      </c>
      <c r="H23" s="14" t="s">
        <v>35</v>
      </c>
      <c r="I23" s="15"/>
      <c r="J23" s="15"/>
      <c r="K23" s="16"/>
      <c r="L23" s="12"/>
      <c r="M23" s="12"/>
      <c r="N23" s="12"/>
      <c r="O23" s="12"/>
      <c r="P23" s="12"/>
      <c r="Q23" s="12"/>
      <c r="R23" s="12"/>
      <c r="S23" s="12"/>
      <c r="T23" s="12"/>
      <c r="U23" s="73"/>
      <c r="V23" s="73"/>
      <c r="W23" s="73"/>
      <c r="X23" s="73"/>
      <c r="Y23"/>
    </row>
    <row r="24" spans="1:25" ht="92.4" thickBot="1" x14ac:dyDescent="0.35">
      <c r="A24"/>
      <c r="B24" s="17"/>
      <c r="C24" s="17"/>
      <c r="D24" s="17"/>
      <c r="E24" s="17"/>
      <c r="F24" s="17"/>
      <c r="G24" s="18"/>
      <c r="H24" s="18"/>
      <c r="I24" s="18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76" t="s">
        <v>164</v>
      </c>
      <c r="W24" s="176"/>
      <c r="X24" s="176"/>
      <c r="Y24" s="176"/>
    </row>
    <row r="25" spans="1:25" ht="34.200000000000003" thickBot="1" x14ac:dyDescent="0.35">
      <c r="A25" s="88"/>
      <c r="B25" s="177" t="s">
        <v>36</v>
      </c>
      <c r="C25" s="177"/>
      <c r="D25" s="177"/>
      <c r="E25" s="178" t="s">
        <v>37</v>
      </c>
      <c r="F25" s="178" t="s">
        <v>38</v>
      </c>
      <c r="G25" s="177" t="s">
        <v>39</v>
      </c>
      <c r="H25" s="177"/>
      <c r="I25" s="177"/>
      <c r="J25" s="177"/>
      <c r="K25" s="177"/>
      <c r="L25" s="177"/>
      <c r="M25" s="180" t="s">
        <v>40</v>
      </c>
      <c r="N25" s="181"/>
      <c r="O25" s="180" t="s">
        <v>41</v>
      </c>
      <c r="P25" s="182"/>
      <c r="Q25" s="181"/>
      <c r="R25" s="183" t="s">
        <v>42</v>
      </c>
      <c r="S25" s="183" t="s">
        <v>43</v>
      </c>
      <c r="T25" s="183" t="s">
        <v>44</v>
      </c>
      <c r="U25" s="185" t="s">
        <v>165</v>
      </c>
      <c r="V25" s="187" t="s">
        <v>166</v>
      </c>
      <c r="W25" s="187" t="s">
        <v>167</v>
      </c>
      <c r="X25" s="187" t="s">
        <v>168</v>
      </c>
      <c r="Y25" s="187" t="s">
        <v>169</v>
      </c>
    </row>
    <row r="26" spans="1:25" ht="67.2" x14ac:dyDescent="0.3">
      <c r="A26" s="88"/>
      <c r="B26" s="178"/>
      <c r="C26" s="178"/>
      <c r="D26" s="178"/>
      <c r="E26" s="179"/>
      <c r="F26" s="179"/>
      <c r="G26" s="20" t="s">
        <v>45</v>
      </c>
      <c r="H26" s="20" t="s">
        <v>46</v>
      </c>
      <c r="I26" s="20" t="s">
        <v>47</v>
      </c>
      <c r="J26" s="21" t="s">
        <v>48</v>
      </c>
      <c r="K26" s="20" t="s">
        <v>49</v>
      </c>
      <c r="L26" s="20" t="s">
        <v>50</v>
      </c>
      <c r="M26" s="22" t="s">
        <v>51</v>
      </c>
      <c r="N26" s="22" t="s">
        <v>52</v>
      </c>
      <c r="O26" s="22" t="s">
        <v>53</v>
      </c>
      <c r="P26" s="22" t="s">
        <v>54</v>
      </c>
      <c r="Q26" s="23" t="s">
        <v>55</v>
      </c>
      <c r="R26" s="184"/>
      <c r="S26" s="184"/>
      <c r="T26" s="184"/>
      <c r="U26" s="186"/>
      <c r="V26" s="187"/>
      <c r="W26" s="187"/>
      <c r="X26" s="187"/>
      <c r="Y26" s="187"/>
    </row>
    <row r="27" spans="1:25" ht="409.6" x14ac:dyDescent="0.3">
      <c r="B27" s="24" t="s">
        <v>56</v>
      </c>
      <c r="C27" s="188" t="s">
        <v>57</v>
      </c>
      <c r="D27" s="188"/>
      <c r="E27" s="25" t="s">
        <v>58</v>
      </c>
      <c r="F27" s="26"/>
      <c r="G27" s="27" t="s">
        <v>59</v>
      </c>
      <c r="H27" s="27" t="s">
        <v>60</v>
      </c>
      <c r="I27" s="28" t="s">
        <v>61</v>
      </c>
      <c r="J27" s="29" t="s">
        <v>62</v>
      </c>
      <c r="K27" s="29" t="s">
        <v>63</v>
      </c>
      <c r="L27" s="29" t="s">
        <v>64</v>
      </c>
      <c r="M27" s="29" t="s">
        <v>65</v>
      </c>
      <c r="N27" s="29" t="s">
        <v>65</v>
      </c>
      <c r="O27" s="29">
        <v>11327</v>
      </c>
      <c r="P27" s="30">
        <v>555852</v>
      </c>
      <c r="Q27" s="31">
        <v>2.0400000000000001E-2</v>
      </c>
      <c r="R27" s="28" t="s">
        <v>66</v>
      </c>
      <c r="S27" s="32" t="s">
        <v>67</v>
      </c>
      <c r="T27" s="32" t="s">
        <v>68</v>
      </c>
      <c r="U27" s="89" t="s">
        <v>170</v>
      </c>
      <c r="V27" s="90">
        <f>(5861/555852)*100</f>
        <v>1.0544173628951592</v>
      </c>
      <c r="W27" s="90">
        <f>5861/555852*100</f>
        <v>1.0544173628951592</v>
      </c>
      <c r="X27" s="90">
        <f>(5861+56)/555852*100</f>
        <v>1.0644919870756964</v>
      </c>
      <c r="Y27" s="90">
        <f>(5861+56+130)/555852*100</f>
        <v>1.0878795074948009</v>
      </c>
    </row>
    <row r="28" spans="1:25" ht="409.6" x14ac:dyDescent="0.3">
      <c r="B28" s="24" t="s">
        <v>69</v>
      </c>
      <c r="C28" s="189" t="s">
        <v>70</v>
      </c>
      <c r="D28" s="189"/>
      <c r="E28" s="25" t="s">
        <v>71</v>
      </c>
      <c r="F28" s="26"/>
      <c r="G28" s="27" t="s">
        <v>72</v>
      </c>
      <c r="H28" s="27" t="s">
        <v>73</v>
      </c>
      <c r="I28" s="28" t="s">
        <v>74</v>
      </c>
      <c r="J28" s="29" t="s">
        <v>62</v>
      </c>
      <c r="K28" s="29" t="s">
        <v>63</v>
      </c>
      <c r="L28" s="29" t="s">
        <v>64</v>
      </c>
      <c r="M28" s="29" t="s">
        <v>65</v>
      </c>
      <c r="N28" s="29" t="s">
        <v>65</v>
      </c>
      <c r="O28" s="29">
        <v>11327</v>
      </c>
      <c r="P28" s="30">
        <v>250576</v>
      </c>
      <c r="Q28" s="31">
        <v>4.5199999999999997E-2</v>
      </c>
      <c r="R28" s="28" t="s">
        <v>66</v>
      </c>
      <c r="S28" s="32" t="s">
        <v>67</v>
      </c>
      <c r="T28" s="32" t="s">
        <v>68</v>
      </c>
      <c r="U28" s="89" t="s">
        <v>171</v>
      </c>
      <c r="V28" s="90">
        <f>(5861/250576)*100</f>
        <v>2.3390109188429857</v>
      </c>
      <c r="W28" s="90">
        <f>5861/250576*100</f>
        <v>2.3390109188429857</v>
      </c>
      <c r="X28" s="90">
        <f>(5861+56)/250576*100</f>
        <v>2.3613594278781687</v>
      </c>
      <c r="Y28" s="90">
        <f>(5861+56+130)/250576*100</f>
        <v>2.4132398952812721</v>
      </c>
    </row>
    <row r="29" spans="1:25" ht="409.6" x14ac:dyDescent="0.3">
      <c r="B29" s="190" t="s">
        <v>75</v>
      </c>
      <c r="C29" s="191" t="s">
        <v>76</v>
      </c>
      <c r="D29" s="191" t="s">
        <v>77</v>
      </c>
      <c r="E29" s="33" t="s">
        <v>78</v>
      </c>
      <c r="F29" s="33"/>
      <c r="G29" s="34" t="s">
        <v>79</v>
      </c>
      <c r="H29" s="34" t="s">
        <v>80</v>
      </c>
      <c r="I29" s="34" t="s">
        <v>81</v>
      </c>
      <c r="J29" s="33" t="s">
        <v>82</v>
      </c>
      <c r="K29" s="33" t="s">
        <v>83</v>
      </c>
      <c r="L29" s="33" t="s">
        <v>84</v>
      </c>
      <c r="M29" s="35">
        <v>2019</v>
      </c>
      <c r="N29" s="35">
        <v>55875</v>
      </c>
      <c r="O29" s="36">
        <v>56718</v>
      </c>
      <c r="P29" s="36">
        <v>56718</v>
      </c>
      <c r="Q29" s="37" t="s">
        <v>85</v>
      </c>
      <c r="R29" s="34" t="s">
        <v>86</v>
      </c>
      <c r="S29" s="34" t="s">
        <v>87</v>
      </c>
      <c r="T29" s="38" t="s">
        <v>88</v>
      </c>
      <c r="U29" s="91" t="s">
        <v>172</v>
      </c>
      <c r="V29" s="92">
        <f>(10139/56718)*100</f>
        <v>17.876159243978982</v>
      </c>
      <c r="W29" s="92">
        <f>(10277/56718)*100</f>
        <v>18.119468246412072</v>
      </c>
      <c r="X29" s="92">
        <f>(10277+67)/56718*100</f>
        <v>18.237596530202051</v>
      </c>
      <c r="Y29" s="92">
        <f>(10277+67+130)/56718*100</f>
        <v>18.466800662928875</v>
      </c>
    </row>
    <row r="30" spans="1:25" ht="409.6" x14ac:dyDescent="0.3">
      <c r="B30" s="190"/>
      <c r="C30" s="191"/>
      <c r="D30" s="191"/>
      <c r="E30" s="33" t="s">
        <v>78</v>
      </c>
      <c r="F30" s="33"/>
      <c r="G30" s="34" t="s">
        <v>89</v>
      </c>
      <c r="H30" s="34" t="s">
        <v>90</v>
      </c>
      <c r="I30" s="34" t="s">
        <v>91</v>
      </c>
      <c r="J30" s="33" t="s">
        <v>82</v>
      </c>
      <c r="K30" s="33" t="s">
        <v>83</v>
      </c>
      <c r="L30" s="33" t="s">
        <v>84</v>
      </c>
      <c r="M30" s="36">
        <v>2019</v>
      </c>
      <c r="N30" s="35">
        <v>32760</v>
      </c>
      <c r="O30" s="36">
        <v>11327</v>
      </c>
      <c r="P30" s="36">
        <v>11327</v>
      </c>
      <c r="Q30" s="36" t="s">
        <v>92</v>
      </c>
      <c r="R30" s="34" t="s">
        <v>86</v>
      </c>
      <c r="S30" s="34" t="s">
        <v>87</v>
      </c>
      <c r="T30" s="38" t="s">
        <v>88</v>
      </c>
      <c r="U30" s="91" t="s">
        <v>173</v>
      </c>
      <c r="V30" s="92">
        <f>(5861/11327)*100</f>
        <v>51.743621435508082</v>
      </c>
      <c r="W30" s="92">
        <f>(5861/11327)*100</f>
        <v>51.743621435508082</v>
      </c>
      <c r="X30" s="92">
        <f>(5861+56)/11327*100</f>
        <v>52.238015361525555</v>
      </c>
      <c r="Y30" s="92">
        <f>(5861+56+130)/11327*100</f>
        <v>53.385715546923286</v>
      </c>
    </row>
    <row r="31" spans="1:25" ht="361.2" x14ac:dyDescent="0.3">
      <c r="A31"/>
      <c r="B31" s="190"/>
      <c r="C31" s="193" t="s">
        <v>93</v>
      </c>
      <c r="D31" s="192" t="s">
        <v>94</v>
      </c>
      <c r="E31" s="39" t="s">
        <v>78</v>
      </c>
      <c r="F31" s="39"/>
      <c r="G31" s="40" t="s">
        <v>95</v>
      </c>
      <c r="H31" s="40" t="s">
        <v>96</v>
      </c>
      <c r="I31" s="41" t="s">
        <v>97</v>
      </c>
      <c r="J31" s="42" t="s">
        <v>82</v>
      </c>
      <c r="K31" s="42" t="s">
        <v>83</v>
      </c>
      <c r="L31" s="42" t="s">
        <v>84</v>
      </c>
      <c r="M31" s="42">
        <v>2019</v>
      </c>
      <c r="N31" s="42">
        <v>22352</v>
      </c>
      <c r="O31" s="42">
        <v>22352</v>
      </c>
      <c r="P31" s="42">
        <v>22352</v>
      </c>
      <c r="Q31" s="42" t="s">
        <v>98</v>
      </c>
      <c r="R31" s="41" t="s">
        <v>99</v>
      </c>
      <c r="S31" s="41" t="s">
        <v>87</v>
      </c>
      <c r="T31" s="40" t="s">
        <v>100</v>
      </c>
      <c r="U31" s="93" t="s">
        <v>174</v>
      </c>
      <c r="V31" s="94">
        <f>(7013/22352)*100</f>
        <v>31.375268432355046</v>
      </c>
      <c r="W31" s="94">
        <f>(10433/22352)*100</f>
        <v>46.675912670007158</v>
      </c>
      <c r="X31" s="94">
        <f>(10433/22352)*100</f>
        <v>46.675912670007158</v>
      </c>
      <c r="Y31" s="94">
        <f>(10433+2464)/22352*100</f>
        <v>57.699534717251254</v>
      </c>
    </row>
    <row r="32" spans="1:25" ht="361.2" x14ac:dyDescent="0.3">
      <c r="A32"/>
      <c r="B32" s="190"/>
      <c r="C32" s="193"/>
      <c r="D32" s="192"/>
      <c r="E32" s="39" t="s">
        <v>78</v>
      </c>
      <c r="F32" s="39"/>
      <c r="G32" s="40" t="s">
        <v>101</v>
      </c>
      <c r="H32" s="40" t="s">
        <v>102</v>
      </c>
      <c r="I32" s="41" t="s">
        <v>103</v>
      </c>
      <c r="J32" s="42" t="s">
        <v>82</v>
      </c>
      <c r="K32" s="42" t="s">
        <v>83</v>
      </c>
      <c r="L32" s="42" t="s">
        <v>84</v>
      </c>
      <c r="M32" s="42">
        <v>2019</v>
      </c>
      <c r="N32" s="42">
        <v>16304</v>
      </c>
      <c r="O32" s="42">
        <v>780</v>
      </c>
      <c r="P32" s="42">
        <v>780</v>
      </c>
      <c r="Q32" s="42" t="s">
        <v>104</v>
      </c>
      <c r="R32" s="41" t="s">
        <v>99</v>
      </c>
      <c r="S32" s="41" t="s">
        <v>87</v>
      </c>
      <c r="T32" s="40" t="s">
        <v>100</v>
      </c>
      <c r="U32" s="93" t="s">
        <v>175</v>
      </c>
      <c r="V32" s="94">
        <f>(59/780)*100</f>
        <v>7.5641025641025639</v>
      </c>
      <c r="W32" s="94">
        <f>(116/780)*100</f>
        <v>14.871794871794872</v>
      </c>
      <c r="X32" s="94">
        <f>(116/780)*100</f>
        <v>14.871794871794872</v>
      </c>
      <c r="Y32" s="94">
        <f>(116+56)/780*100</f>
        <v>22.051282051282051</v>
      </c>
    </row>
    <row r="33" spans="1:25" ht="409.6" x14ac:dyDescent="0.3">
      <c r="A33"/>
      <c r="B33" s="190"/>
      <c r="C33" s="154" t="s">
        <v>105</v>
      </c>
      <c r="D33" s="154" t="s">
        <v>106</v>
      </c>
      <c r="E33" s="43" t="s">
        <v>78</v>
      </c>
      <c r="F33" s="43"/>
      <c r="G33" s="44" t="s">
        <v>107</v>
      </c>
      <c r="H33" s="44" t="s">
        <v>108</v>
      </c>
      <c r="I33" s="44" t="s">
        <v>109</v>
      </c>
      <c r="J33" s="43" t="s">
        <v>82</v>
      </c>
      <c r="K33" s="43" t="s">
        <v>83</v>
      </c>
      <c r="L33" s="43" t="s">
        <v>84</v>
      </c>
      <c r="M33" s="45">
        <v>2019</v>
      </c>
      <c r="N33" s="43">
        <v>10366</v>
      </c>
      <c r="O33" s="45">
        <v>10366</v>
      </c>
      <c r="P33" s="45">
        <v>10366</v>
      </c>
      <c r="Q33" s="45" t="s">
        <v>110</v>
      </c>
      <c r="R33" s="44" t="s">
        <v>111</v>
      </c>
      <c r="S33" s="44" t="s">
        <v>87</v>
      </c>
      <c r="T33" s="46" t="s">
        <v>112</v>
      </c>
      <c r="U33" s="95" t="s">
        <v>176</v>
      </c>
      <c r="V33" s="96">
        <f>(2143/10366)*100</f>
        <v>20.673355199691297</v>
      </c>
      <c r="W33" s="96">
        <f>(2144/10366)*100</f>
        <v>20.683002122322979</v>
      </c>
      <c r="X33" s="96">
        <f>(2144+4)/10366*100</f>
        <v>20.7215898128497</v>
      </c>
      <c r="Y33" s="96">
        <f>(2144+4)/10366*100</f>
        <v>20.7215898128497</v>
      </c>
    </row>
    <row r="34" spans="1:25" ht="361.2" x14ac:dyDescent="0.3">
      <c r="A34"/>
      <c r="B34" s="190"/>
      <c r="C34" s="154"/>
      <c r="D34" s="154"/>
      <c r="E34" s="43" t="s">
        <v>78</v>
      </c>
      <c r="F34" s="43"/>
      <c r="G34" s="44" t="s">
        <v>113</v>
      </c>
      <c r="H34" s="44" t="s">
        <v>114</v>
      </c>
      <c r="I34" s="44" t="s">
        <v>115</v>
      </c>
      <c r="J34" s="43" t="s">
        <v>82</v>
      </c>
      <c r="K34" s="43" t="s">
        <v>83</v>
      </c>
      <c r="L34" s="43" t="s">
        <v>84</v>
      </c>
      <c r="M34" s="45">
        <v>2019</v>
      </c>
      <c r="N34" s="43">
        <v>6681</v>
      </c>
      <c r="O34" s="45">
        <v>6681</v>
      </c>
      <c r="P34" s="45">
        <v>6681</v>
      </c>
      <c r="Q34" s="43" t="s">
        <v>116</v>
      </c>
      <c r="R34" s="44" t="s">
        <v>111</v>
      </c>
      <c r="S34" s="44" t="s">
        <v>87</v>
      </c>
      <c r="T34" s="46" t="s">
        <v>112</v>
      </c>
      <c r="U34" s="97" t="s">
        <v>177</v>
      </c>
      <c r="V34" s="96">
        <f>(6638/6681)*100</f>
        <v>99.356383774883994</v>
      </c>
      <c r="W34" s="96">
        <f>(6644/6681)*100</f>
        <v>99.446190690016465</v>
      </c>
      <c r="X34" s="96">
        <f>(6644+10)/6681*100</f>
        <v>99.595868881903897</v>
      </c>
      <c r="Y34" s="96">
        <f>(6644+10)/6681*100</f>
        <v>99.595868881903897</v>
      </c>
    </row>
    <row r="35" spans="1:25" ht="92.4" thickBot="1" x14ac:dyDescent="0.35">
      <c r="A35"/>
      <c r="B35" s="145" t="s">
        <v>117</v>
      </c>
      <c r="C35" s="147" t="s">
        <v>118</v>
      </c>
      <c r="D35" s="148"/>
      <c r="E35" s="148"/>
      <c r="F35" s="149"/>
      <c r="G35" s="150" t="str">
        <f>D29</f>
        <v>2.1 Servicios otorgados a las personas con discapacidad y personas adultas mayores para contribuir a la inclusión</v>
      </c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98"/>
      <c r="V35" s="99"/>
      <c r="W35" s="100"/>
      <c r="X35" s="100"/>
      <c r="Y35" s="100"/>
    </row>
    <row r="36" spans="1:25" ht="310.2" thickBot="1" x14ac:dyDescent="0.35">
      <c r="A36"/>
      <c r="B36" s="145"/>
      <c r="C36" s="47" t="s">
        <v>119</v>
      </c>
      <c r="D36" s="152" t="s">
        <v>120</v>
      </c>
      <c r="E36" s="153"/>
      <c r="F36" s="48"/>
      <c r="G36" s="49" t="s">
        <v>121</v>
      </c>
      <c r="H36" s="49" t="s">
        <v>122</v>
      </c>
      <c r="I36" s="49" t="s">
        <v>123</v>
      </c>
      <c r="J36" s="49" t="s">
        <v>82</v>
      </c>
      <c r="K36" s="49" t="s">
        <v>83</v>
      </c>
      <c r="L36" s="49" t="s">
        <v>124</v>
      </c>
      <c r="M36" s="49" t="s">
        <v>65</v>
      </c>
      <c r="N36" s="49" t="s">
        <v>65</v>
      </c>
      <c r="O36" s="49" t="s">
        <v>65</v>
      </c>
      <c r="P36" s="49">
        <v>5</v>
      </c>
      <c r="Q36" s="49">
        <v>5</v>
      </c>
      <c r="R36" s="49" t="s">
        <v>66</v>
      </c>
      <c r="S36" s="49" t="s">
        <v>66</v>
      </c>
      <c r="T36" s="50" t="s">
        <v>125</v>
      </c>
      <c r="U36" s="50" t="s">
        <v>178</v>
      </c>
      <c r="V36" s="99">
        <v>5</v>
      </c>
      <c r="W36" s="99">
        <v>5</v>
      </c>
      <c r="X36" s="99">
        <v>5</v>
      </c>
      <c r="Y36" s="99">
        <v>5</v>
      </c>
    </row>
    <row r="37" spans="1:25" ht="258.60000000000002" thickBot="1" x14ac:dyDescent="0.35">
      <c r="A37"/>
      <c r="B37" s="145"/>
      <c r="C37" s="51" t="s">
        <v>126</v>
      </c>
      <c r="D37" s="195" t="s">
        <v>127</v>
      </c>
      <c r="E37" s="196"/>
      <c r="F37" s="52"/>
      <c r="G37" s="53" t="s">
        <v>128</v>
      </c>
      <c r="H37" s="53" t="s">
        <v>129</v>
      </c>
      <c r="I37" s="53" t="s">
        <v>130</v>
      </c>
      <c r="J37" s="53" t="s">
        <v>82</v>
      </c>
      <c r="K37" s="53" t="s">
        <v>83</v>
      </c>
      <c r="L37" s="53" t="s">
        <v>124</v>
      </c>
      <c r="M37" s="53" t="s">
        <v>65</v>
      </c>
      <c r="N37" s="53" t="s">
        <v>65</v>
      </c>
      <c r="O37" s="53" t="s">
        <v>65</v>
      </c>
      <c r="P37" s="53">
        <v>5</v>
      </c>
      <c r="Q37" s="53">
        <v>5</v>
      </c>
      <c r="R37" s="53" t="s">
        <v>128</v>
      </c>
      <c r="S37" s="53" t="s">
        <v>128</v>
      </c>
      <c r="T37" s="54" t="s">
        <v>131</v>
      </c>
      <c r="U37" s="101" t="s">
        <v>179</v>
      </c>
      <c r="V37" s="99">
        <v>1</v>
      </c>
      <c r="W37" s="99">
        <v>1</v>
      </c>
      <c r="X37" s="99">
        <v>1</v>
      </c>
      <c r="Y37" s="99">
        <v>1</v>
      </c>
    </row>
    <row r="38" spans="1:25" ht="92.4" thickBot="1" x14ac:dyDescent="0.35">
      <c r="A38"/>
      <c r="B38" s="145"/>
      <c r="C38" s="197" t="s">
        <v>132</v>
      </c>
      <c r="D38" s="198"/>
      <c r="E38" s="198"/>
      <c r="F38" s="199"/>
      <c r="G38" s="200" t="str">
        <f>D31</f>
        <v>2.2 Apoyos entregados  a personas con discapacidad y adultas mayores para contribuir a la inclusión</v>
      </c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102"/>
      <c r="V38" s="103"/>
      <c r="W38" s="103"/>
      <c r="X38" s="104"/>
      <c r="Y38" s="104"/>
    </row>
    <row r="39" spans="1:25" ht="155.4" thickBot="1" x14ac:dyDescent="0.35">
      <c r="A39"/>
      <c r="B39" s="145"/>
      <c r="C39" s="55" t="s">
        <v>133</v>
      </c>
      <c r="D39" s="202" t="s">
        <v>134</v>
      </c>
      <c r="E39" s="203"/>
      <c r="F39" s="56"/>
      <c r="G39" s="57" t="s">
        <v>121</v>
      </c>
      <c r="H39" s="57" t="s">
        <v>122</v>
      </c>
      <c r="I39" s="57" t="s">
        <v>123</v>
      </c>
      <c r="J39" s="57" t="s">
        <v>82</v>
      </c>
      <c r="K39" s="57" t="s">
        <v>83</v>
      </c>
      <c r="L39" s="57" t="s">
        <v>124</v>
      </c>
      <c r="M39" s="57" t="s">
        <v>65</v>
      </c>
      <c r="N39" s="57" t="s">
        <v>65</v>
      </c>
      <c r="O39" s="57" t="s">
        <v>65</v>
      </c>
      <c r="P39" s="57">
        <v>1</v>
      </c>
      <c r="Q39" s="57">
        <v>1</v>
      </c>
      <c r="R39" s="57" t="s">
        <v>66</v>
      </c>
      <c r="S39" s="57" t="s">
        <v>66</v>
      </c>
      <c r="T39" s="57" t="s">
        <v>125</v>
      </c>
      <c r="U39" s="105" t="s">
        <v>180</v>
      </c>
      <c r="V39" s="103">
        <v>0</v>
      </c>
      <c r="W39" s="103">
        <v>0</v>
      </c>
      <c r="X39" s="103">
        <v>0</v>
      </c>
      <c r="Y39" s="103">
        <v>0</v>
      </c>
    </row>
    <row r="40" spans="1:25" ht="155.4" thickBot="1" x14ac:dyDescent="0.35">
      <c r="A40"/>
      <c r="B40" s="145"/>
      <c r="C40" s="58" t="s">
        <v>135</v>
      </c>
      <c r="D40" s="204" t="s">
        <v>136</v>
      </c>
      <c r="E40" s="205"/>
      <c r="F40" s="59"/>
      <c r="G40" s="60" t="s">
        <v>137</v>
      </c>
      <c r="H40" s="60" t="s">
        <v>138</v>
      </c>
      <c r="I40" s="60" t="s">
        <v>139</v>
      </c>
      <c r="J40" s="60" t="s">
        <v>82</v>
      </c>
      <c r="K40" s="60" t="s">
        <v>83</v>
      </c>
      <c r="L40" s="60" t="s">
        <v>124</v>
      </c>
      <c r="M40" s="57" t="s">
        <v>65</v>
      </c>
      <c r="N40" s="57" t="s">
        <v>65</v>
      </c>
      <c r="O40" s="57" t="s">
        <v>65</v>
      </c>
      <c r="P40" s="57">
        <v>1</v>
      </c>
      <c r="Q40" s="60">
        <v>1</v>
      </c>
      <c r="R40" s="60" t="s">
        <v>140</v>
      </c>
      <c r="S40" s="60" t="s">
        <v>140</v>
      </c>
      <c r="T40" s="57" t="s">
        <v>125</v>
      </c>
      <c r="U40" s="106" t="s">
        <v>181</v>
      </c>
      <c r="V40" s="103">
        <v>0</v>
      </c>
      <c r="W40" s="103">
        <v>0</v>
      </c>
      <c r="X40" s="103">
        <v>0</v>
      </c>
      <c r="Y40" s="103">
        <v>0</v>
      </c>
    </row>
    <row r="41" spans="1:25" ht="92.4" thickBot="1" x14ac:dyDescent="0.35">
      <c r="B41" s="145"/>
      <c r="C41" s="206" t="s">
        <v>141</v>
      </c>
      <c r="D41" s="207"/>
      <c r="E41" s="207"/>
      <c r="F41" s="208"/>
      <c r="G41" s="209" t="str">
        <f>D33</f>
        <v>2.3 Capacitaciones impartidas a personas con discapacidad y adultas mayores para contribuir a la inclusión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107"/>
      <c r="V41" s="108"/>
      <c r="W41" s="108"/>
      <c r="X41" s="109"/>
      <c r="Y41" s="109"/>
    </row>
    <row r="42" spans="1:25" ht="310.2" thickBot="1" x14ac:dyDescent="0.35">
      <c r="B42" s="146"/>
      <c r="C42" s="61" t="s">
        <v>142</v>
      </c>
      <c r="D42" s="212" t="s">
        <v>143</v>
      </c>
      <c r="E42" s="212"/>
      <c r="F42" s="62"/>
      <c r="G42" s="62" t="s">
        <v>144</v>
      </c>
      <c r="H42" s="62" t="s">
        <v>145</v>
      </c>
      <c r="I42" s="62" t="s">
        <v>146</v>
      </c>
      <c r="J42" s="62" t="s">
        <v>82</v>
      </c>
      <c r="K42" s="62" t="s">
        <v>83</v>
      </c>
      <c r="L42" s="62" t="s">
        <v>124</v>
      </c>
      <c r="M42" s="62" t="s">
        <v>65</v>
      </c>
      <c r="N42" s="62" t="s">
        <v>65</v>
      </c>
      <c r="O42" s="62" t="s">
        <v>65</v>
      </c>
      <c r="P42" s="62">
        <v>4</v>
      </c>
      <c r="Q42" s="62">
        <v>4</v>
      </c>
      <c r="R42" s="63" t="s">
        <v>144</v>
      </c>
      <c r="S42" s="63" t="s">
        <v>144</v>
      </c>
      <c r="T42" s="64" t="s">
        <v>112</v>
      </c>
      <c r="U42" s="110" t="s">
        <v>182</v>
      </c>
      <c r="V42" s="108">
        <v>10</v>
      </c>
      <c r="W42" s="108">
        <v>10</v>
      </c>
      <c r="X42" s="108">
        <v>10</v>
      </c>
      <c r="Y42" s="108">
        <v>10</v>
      </c>
    </row>
    <row r="43" spans="1:25" ht="207" thickBot="1" x14ac:dyDescent="0.35">
      <c r="B43" s="146"/>
      <c r="C43" s="61" t="s">
        <v>147</v>
      </c>
      <c r="D43" s="212" t="s">
        <v>148</v>
      </c>
      <c r="E43" s="212"/>
      <c r="F43" s="62"/>
      <c r="G43" s="62" t="s">
        <v>149</v>
      </c>
      <c r="H43" s="62" t="s">
        <v>150</v>
      </c>
      <c r="I43" s="62" t="s">
        <v>151</v>
      </c>
      <c r="J43" s="62" t="s">
        <v>82</v>
      </c>
      <c r="K43" s="62" t="s">
        <v>83</v>
      </c>
      <c r="L43" s="62" t="s">
        <v>124</v>
      </c>
      <c r="M43" s="62" t="s">
        <v>65</v>
      </c>
      <c r="N43" s="62" t="s">
        <v>65</v>
      </c>
      <c r="O43" s="62" t="s">
        <v>65</v>
      </c>
      <c r="P43" s="62">
        <v>3</v>
      </c>
      <c r="Q43" s="62">
        <v>3</v>
      </c>
      <c r="R43" s="63" t="s">
        <v>149</v>
      </c>
      <c r="S43" s="63" t="s">
        <v>149</v>
      </c>
      <c r="T43" s="64" t="s">
        <v>152</v>
      </c>
      <c r="U43" s="111" t="s">
        <v>183</v>
      </c>
      <c r="V43" s="108">
        <v>0</v>
      </c>
      <c r="W43" s="108">
        <v>0</v>
      </c>
      <c r="X43" s="108">
        <v>0</v>
      </c>
      <c r="Y43" s="108">
        <v>0</v>
      </c>
    </row>
    <row r="44" spans="1:25" ht="258.60000000000002" thickBot="1" x14ac:dyDescent="0.35">
      <c r="B44" s="146"/>
      <c r="C44" s="61" t="s">
        <v>153</v>
      </c>
      <c r="D44" s="212" t="s">
        <v>154</v>
      </c>
      <c r="E44" s="212"/>
      <c r="F44" s="62"/>
      <c r="G44" s="62" t="s">
        <v>155</v>
      </c>
      <c r="H44" s="62" t="s">
        <v>156</v>
      </c>
      <c r="I44" s="62" t="s">
        <v>157</v>
      </c>
      <c r="J44" s="62" t="s">
        <v>82</v>
      </c>
      <c r="K44" s="62" t="s">
        <v>83</v>
      </c>
      <c r="L44" s="62" t="s">
        <v>124</v>
      </c>
      <c r="M44" s="62" t="s">
        <v>65</v>
      </c>
      <c r="N44" s="62" t="s">
        <v>65</v>
      </c>
      <c r="O44" s="62" t="s">
        <v>65</v>
      </c>
      <c r="P44" s="62">
        <v>5</v>
      </c>
      <c r="Q44" s="62">
        <v>5</v>
      </c>
      <c r="R44" s="63" t="s">
        <v>155</v>
      </c>
      <c r="S44" s="63" t="s">
        <v>155</v>
      </c>
      <c r="T44" s="64" t="s">
        <v>112</v>
      </c>
      <c r="U44" s="111" t="s">
        <v>184</v>
      </c>
      <c r="V44" s="108">
        <v>5</v>
      </c>
      <c r="W44" s="108">
        <v>5</v>
      </c>
      <c r="X44" s="108">
        <v>5</v>
      </c>
      <c r="Y44" s="108">
        <v>5</v>
      </c>
    </row>
    <row r="45" spans="1:25" ht="33.6" x14ac:dyDescent="0.6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71"/>
      <c r="V45" s="71"/>
      <c r="W45" s="71"/>
      <c r="X45" s="71"/>
      <c r="Y45" s="112"/>
    </row>
    <row r="46" spans="1:25" ht="33.6" x14ac:dyDescent="0.65">
      <c r="B46" s="65"/>
      <c r="C46" s="194" t="s">
        <v>158</v>
      </c>
      <c r="D46" s="194"/>
      <c r="E46" s="194"/>
      <c r="F46" s="194"/>
      <c r="G46" s="194"/>
      <c r="H46" s="66"/>
      <c r="I46" s="65"/>
      <c r="J46" s="194" t="s">
        <v>159</v>
      </c>
      <c r="K46" s="194"/>
      <c r="L46" s="194"/>
      <c r="M46" s="65"/>
      <c r="N46" s="194" t="s">
        <v>160</v>
      </c>
      <c r="O46" s="194"/>
      <c r="P46" s="194"/>
      <c r="Q46" s="194"/>
      <c r="R46" s="194"/>
      <c r="S46" s="67"/>
      <c r="T46" s="67"/>
      <c r="U46" s="73"/>
      <c r="V46" s="73"/>
      <c r="W46" s="73"/>
      <c r="X46" s="73"/>
      <c r="Y46" s="113"/>
    </row>
    <row r="47" spans="1:25" ht="33.6" x14ac:dyDescent="0.65">
      <c r="B47" s="65"/>
      <c r="C47" s="68"/>
      <c r="D47" s="68"/>
      <c r="E47" s="68"/>
      <c r="F47" s="68"/>
      <c r="G47" s="68"/>
      <c r="H47" s="68"/>
      <c r="I47" s="65"/>
      <c r="J47" s="68"/>
      <c r="K47" s="68"/>
      <c r="L47" s="68"/>
      <c r="M47" s="65"/>
      <c r="N47" s="68"/>
      <c r="O47" s="68"/>
      <c r="P47" s="68"/>
      <c r="Q47" s="68"/>
      <c r="R47" s="68"/>
      <c r="S47" s="67"/>
      <c r="T47" s="67"/>
      <c r="U47" s="73"/>
      <c r="V47" s="73"/>
      <c r="W47" s="73"/>
      <c r="X47" s="73"/>
      <c r="Y47" s="113"/>
    </row>
    <row r="48" spans="1:25" ht="33.6" x14ac:dyDescent="0.65">
      <c r="B48" s="69" t="s">
        <v>161</v>
      </c>
      <c r="C48" s="68"/>
      <c r="D48" s="68"/>
      <c r="E48" s="68"/>
      <c r="F48" s="68"/>
      <c r="G48" s="68"/>
      <c r="H48" s="68"/>
      <c r="I48" s="65"/>
      <c r="J48" s="68"/>
      <c r="K48" s="68"/>
      <c r="L48" s="68"/>
      <c r="M48" s="65"/>
      <c r="N48" s="68"/>
      <c r="O48" s="68"/>
      <c r="P48" s="68"/>
      <c r="Q48" s="68"/>
      <c r="R48" s="68"/>
      <c r="S48" s="67"/>
      <c r="T48" s="67"/>
      <c r="U48" s="73"/>
      <c r="V48" s="73"/>
      <c r="W48" s="73"/>
      <c r="X48" s="73"/>
      <c r="Y48" s="113"/>
    </row>
    <row r="49" spans="2:25" ht="25.8" x14ac:dyDescent="0.5">
      <c r="B49" s="70" t="s">
        <v>162</v>
      </c>
      <c r="C49" s="211"/>
      <c r="D49" s="211"/>
      <c r="E49" s="211"/>
      <c r="F49" s="211"/>
      <c r="G49" s="211"/>
      <c r="H49" s="19"/>
      <c r="I49" s="71"/>
      <c r="J49" s="211"/>
      <c r="K49" s="211"/>
      <c r="L49" s="211"/>
      <c r="M49" s="71"/>
      <c r="N49" s="72"/>
      <c r="O49" s="72"/>
      <c r="P49" s="72"/>
      <c r="Q49" s="72"/>
      <c r="R49" s="72"/>
      <c r="S49" s="73"/>
      <c r="T49" s="73"/>
      <c r="U49" s="73"/>
      <c r="V49" s="73"/>
      <c r="W49" s="73"/>
      <c r="X49" s="73"/>
      <c r="Y49"/>
    </row>
    <row r="50" spans="2:25" ht="25.8" x14ac:dyDescent="0.5">
      <c r="B50" s="70" t="s">
        <v>163</v>
      </c>
      <c r="C50" s="211"/>
      <c r="D50" s="211"/>
      <c r="E50" s="211"/>
      <c r="F50" s="211"/>
      <c r="G50" s="211"/>
      <c r="H50" s="19"/>
      <c r="I50" s="71"/>
      <c r="J50" s="211"/>
      <c r="K50" s="211"/>
      <c r="L50" s="211"/>
      <c r="M50" s="71"/>
      <c r="N50" s="72"/>
      <c r="O50" s="72"/>
      <c r="P50" s="72"/>
      <c r="Q50" s="72"/>
      <c r="R50" s="72"/>
      <c r="S50" s="73"/>
      <c r="T50" s="73"/>
      <c r="U50" s="73"/>
      <c r="V50" s="73"/>
      <c r="W50" s="73"/>
      <c r="X50" s="73"/>
      <c r="Y50"/>
    </row>
    <row r="51" spans="2:25" ht="25.8" x14ac:dyDescent="0.5">
      <c r="B51" s="73"/>
      <c r="C51" s="74"/>
      <c r="D51" s="74"/>
      <c r="E51" s="74"/>
      <c r="F51" s="74"/>
      <c r="G51" s="74"/>
      <c r="H51" s="75"/>
      <c r="I51" s="71"/>
      <c r="J51" s="74"/>
      <c r="K51" s="74"/>
      <c r="L51" s="74"/>
      <c r="M51" s="71"/>
      <c r="N51" s="74"/>
      <c r="O51" s="74"/>
      <c r="P51" s="74"/>
      <c r="Q51" s="74"/>
      <c r="R51" s="74"/>
      <c r="S51" s="73"/>
      <c r="T51" s="73"/>
      <c r="U51" s="73"/>
      <c r="V51" s="73"/>
      <c r="W51" s="73"/>
      <c r="X51" s="73"/>
      <c r="Y51"/>
    </row>
    <row r="52" spans="2:25" ht="25.8" x14ac:dyDescent="0.5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2:25" ht="25.8" x14ac:dyDescent="0.5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2:25" ht="25.8" x14ac:dyDescent="0.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</sheetData>
  <mergeCells count="81">
    <mergeCell ref="J50:L50"/>
    <mergeCell ref="D42:E42"/>
    <mergeCell ref="D43:E43"/>
    <mergeCell ref="D44:E44"/>
    <mergeCell ref="C46:G46"/>
    <mergeCell ref="J46:L46"/>
    <mergeCell ref="C49:G49"/>
    <mergeCell ref="J49:L49"/>
    <mergeCell ref="C50:G50"/>
    <mergeCell ref="N46:R46"/>
    <mergeCell ref="D37:E37"/>
    <mergeCell ref="C38:F38"/>
    <mergeCell ref="G38:T38"/>
    <mergeCell ref="D39:E39"/>
    <mergeCell ref="D40:E40"/>
    <mergeCell ref="C41:F41"/>
    <mergeCell ref="G41:T41"/>
    <mergeCell ref="C27:D27"/>
    <mergeCell ref="C28:D28"/>
    <mergeCell ref="B29:B34"/>
    <mergeCell ref="D29:D30"/>
    <mergeCell ref="D31:D32"/>
    <mergeCell ref="D33:D34"/>
    <mergeCell ref="C29:C30"/>
    <mergeCell ref="C31:C32"/>
    <mergeCell ref="V24:Y24"/>
    <mergeCell ref="B25:D26"/>
    <mergeCell ref="F25:F26"/>
    <mergeCell ref="G25:L25"/>
    <mergeCell ref="M25:N25"/>
    <mergeCell ref="O25:Q25"/>
    <mergeCell ref="T25:T26"/>
    <mergeCell ref="U25:U26"/>
    <mergeCell ref="V25:V26"/>
    <mergeCell ref="W25:W26"/>
    <mergeCell ref="R25:R26"/>
    <mergeCell ref="S25:S26"/>
    <mergeCell ref="E25:E26"/>
    <mergeCell ref="X25:X26"/>
    <mergeCell ref="Y25:Y26"/>
    <mergeCell ref="B12:E12"/>
    <mergeCell ref="F12:T12"/>
    <mergeCell ref="B13:T13"/>
    <mergeCell ref="B18:T18"/>
    <mergeCell ref="B19:T19"/>
    <mergeCell ref="B7:F7"/>
    <mergeCell ref="G7:L7"/>
    <mergeCell ref="M7:T7"/>
    <mergeCell ref="B11:E11"/>
    <mergeCell ref="F11:T11"/>
    <mergeCell ref="B35:B44"/>
    <mergeCell ref="C35:F35"/>
    <mergeCell ref="G35:T35"/>
    <mergeCell ref="D36:E36"/>
    <mergeCell ref="C33:C34"/>
    <mergeCell ref="B22:E22"/>
    <mergeCell ref="B23:E23"/>
    <mergeCell ref="B16:E16"/>
    <mergeCell ref="F16:T16"/>
    <mergeCell ref="B17:E17"/>
    <mergeCell ref="F17:T17"/>
    <mergeCell ref="B20:E20"/>
    <mergeCell ref="F20:T20"/>
    <mergeCell ref="B21:E21"/>
    <mergeCell ref="F21:T21"/>
    <mergeCell ref="B2:T2"/>
    <mergeCell ref="B3:T3"/>
    <mergeCell ref="B4:T4"/>
    <mergeCell ref="B5:F5"/>
    <mergeCell ref="B15:E15"/>
    <mergeCell ref="F15:T15"/>
    <mergeCell ref="G8:L8"/>
    <mergeCell ref="M8:T8"/>
    <mergeCell ref="B9:T9"/>
    <mergeCell ref="B10:T10"/>
    <mergeCell ref="B14:T14"/>
    <mergeCell ref="G5:L5"/>
    <mergeCell ref="N5:T5"/>
    <mergeCell ref="B6:F6"/>
    <mergeCell ref="G6:L6"/>
    <mergeCell ref="N6:T6"/>
  </mergeCells>
  <dataValidations count="1">
    <dataValidation type="list" allowBlank="1" showInputMessage="1" showErrorMessage="1" sqref="F20:X21 E29:E34 J42:L44 J36:L37 J27:L34 J39:L40 B6:L6" xr:uid="{24BE38CA-FEE1-433B-B4AD-D4BF5ED76007}">
      <formula1>#REF!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Miguel Escalante Vazquez</cp:lastModifiedBy>
  <dcterms:created xsi:type="dcterms:W3CDTF">2020-07-29T01:54:30Z</dcterms:created>
  <dcterms:modified xsi:type="dcterms:W3CDTF">2022-08-03T18:17:20Z</dcterms:modified>
</cp:coreProperties>
</file>