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4DD3C58-0986-4292-ADDD-AB0937C68AB2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ral." sheetId="1" r:id="rId1"/>
    <sheet name="VILLAS" sheetId="4" r:id="rId2"/>
    <sheet name="CADIPSIC" sheetId="5" r:id="rId3"/>
  </sheets>
  <definedNames>
    <definedName name="_xlnm.Print_Area" localSheetId="2">CADIPSIC!$A$1:$K$108</definedName>
    <definedName name="_xlnm.Print_Area" localSheetId="0">'Of. Gral.'!$A$1:$K$319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07" i="1" l="1"/>
  <c r="A58" i="5"/>
  <c r="H93" i="5"/>
  <c r="H91" i="5"/>
  <c r="H89" i="5"/>
  <c r="H87" i="5"/>
  <c r="H85" i="5"/>
  <c r="H83" i="5"/>
  <c r="H81" i="5"/>
  <c r="H79" i="5"/>
  <c r="H77" i="5"/>
  <c r="H75" i="5"/>
  <c r="H73" i="5"/>
  <c r="H71" i="5"/>
  <c r="H69" i="5"/>
  <c r="H67" i="5"/>
  <c r="H65" i="5"/>
  <c r="H63" i="5"/>
  <c r="H61" i="5"/>
  <c r="H55" i="5"/>
  <c r="H53" i="5"/>
  <c r="H51" i="5"/>
  <c r="H49" i="5"/>
  <c r="H47" i="5"/>
  <c r="H45" i="5"/>
  <c r="H43" i="5"/>
  <c r="H41" i="5"/>
  <c r="H39" i="5"/>
  <c r="H37" i="5"/>
  <c r="H35" i="5"/>
  <c r="H33" i="5"/>
  <c r="H31" i="5"/>
  <c r="H29" i="5"/>
  <c r="H27" i="5"/>
  <c r="H25" i="5"/>
  <c r="H23" i="5"/>
  <c r="H21" i="5"/>
  <c r="H19" i="5"/>
  <c r="H17" i="5"/>
  <c r="H15" i="5"/>
  <c r="H13" i="5"/>
  <c r="H11" i="5"/>
  <c r="H9" i="5"/>
  <c r="H7" i="5"/>
  <c r="H5" i="5"/>
  <c r="I95" i="5" l="1"/>
  <c r="H311" i="1" s="1"/>
  <c r="M20" i="4" l="1"/>
  <c r="H20" i="4"/>
  <c r="H19" i="4"/>
  <c r="H18" i="4"/>
  <c r="H17" i="4"/>
  <c r="M18" i="4" s="1"/>
  <c r="H16" i="4"/>
  <c r="M16" i="4" s="1"/>
  <c r="H15" i="4"/>
  <c r="H14" i="4"/>
  <c r="H13" i="4"/>
  <c r="H12" i="4"/>
  <c r="H11" i="4"/>
  <c r="H10" i="4"/>
  <c r="H9" i="4"/>
  <c r="H8" i="4"/>
  <c r="M15" i="4" s="1"/>
  <c r="H7" i="4"/>
  <c r="H6" i="4"/>
  <c r="L5" i="4"/>
  <c r="H5" i="4"/>
  <c r="A296" i="1"/>
  <c r="A271" i="1"/>
  <c r="A253" i="1"/>
  <c r="A234" i="1"/>
  <c r="A213" i="1"/>
  <c r="A185" i="1"/>
  <c r="A164" i="1"/>
  <c r="A136" i="1"/>
  <c r="A112" i="1"/>
  <c r="A46" i="1"/>
  <c r="H306" i="1"/>
  <c r="H305" i="1"/>
  <c r="H304" i="1"/>
  <c r="H303" i="1"/>
  <c r="H302" i="1"/>
  <c r="H301" i="1"/>
  <c r="H300" i="1"/>
  <c r="H299" i="1"/>
  <c r="H21" i="4" l="1"/>
  <c r="H310" i="1" s="1"/>
  <c r="L8" i="4"/>
  <c r="H294" i="1"/>
  <c r="H293" i="1"/>
  <c r="H292" i="1"/>
  <c r="H276" i="1"/>
  <c r="H277" i="1"/>
  <c r="H279" i="1"/>
  <c r="H280" i="1"/>
  <c r="H281" i="1"/>
  <c r="H282" i="1"/>
  <c r="H283" i="1"/>
  <c r="H284" i="1"/>
  <c r="H285" i="1"/>
  <c r="H287" i="1"/>
  <c r="H288" i="1"/>
  <c r="H289" i="1"/>
  <c r="H290" i="1"/>
  <c r="H291" i="1"/>
  <c r="G275" i="1"/>
  <c r="H275" i="1" s="1"/>
  <c r="G274" i="1"/>
  <c r="H274" i="1" s="1"/>
  <c r="F286" i="1"/>
  <c r="H286" i="1" s="1"/>
  <c r="F278" i="1"/>
  <c r="H278" i="1" s="1"/>
  <c r="H264" i="1"/>
  <c r="H265" i="1"/>
  <c r="H266" i="1"/>
  <c r="H267" i="1"/>
  <c r="H268" i="1"/>
  <c r="H269" i="1"/>
  <c r="H263" i="1"/>
  <c r="G262" i="1"/>
  <c r="H262" i="1" s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32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6" i="1"/>
  <c r="H257" i="1"/>
  <c r="H258" i="1"/>
  <c r="H259" i="1"/>
  <c r="H260" i="1"/>
  <c r="H261" i="1"/>
  <c r="G231" i="1"/>
  <c r="F231" i="1"/>
  <c r="F230" i="1"/>
  <c r="H230" i="1" s="1"/>
  <c r="F229" i="1"/>
  <c r="H229" i="1" s="1"/>
  <c r="H216" i="1"/>
  <c r="H176" i="1"/>
  <c r="H177" i="1"/>
  <c r="H181" i="1"/>
  <c r="H182" i="1"/>
  <c r="H183" i="1"/>
  <c r="H188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G211" i="1"/>
  <c r="H211" i="1" s="1"/>
  <c r="F190" i="1"/>
  <c r="H190" i="1" s="1"/>
  <c r="F189" i="1"/>
  <c r="H189" i="1" s="1"/>
  <c r="F180" i="1"/>
  <c r="H180" i="1" s="1"/>
  <c r="F179" i="1"/>
  <c r="H179" i="1" s="1"/>
  <c r="F178" i="1"/>
  <c r="H178" i="1" s="1"/>
  <c r="H231" i="1" l="1"/>
  <c r="H175" i="1"/>
  <c r="H174" i="1"/>
  <c r="H173" i="1"/>
  <c r="H172" i="1"/>
  <c r="H171" i="1"/>
  <c r="H170" i="1"/>
  <c r="H169" i="1"/>
  <c r="H168" i="1"/>
  <c r="G167" i="1"/>
  <c r="H167" i="1" s="1"/>
  <c r="H158" i="1"/>
  <c r="H159" i="1"/>
  <c r="H160" i="1"/>
  <c r="H161" i="1"/>
  <c r="H162" i="1"/>
  <c r="H157" i="1"/>
  <c r="H156" i="1"/>
  <c r="H152" i="1" l="1"/>
  <c r="H153" i="1"/>
  <c r="H154" i="1"/>
  <c r="H155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G116" i="1"/>
  <c r="H116" i="1" s="1"/>
  <c r="H115" i="1"/>
  <c r="H110" i="1"/>
  <c r="H109" i="1"/>
  <c r="H108" i="1"/>
  <c r="H107" i="1"/>
  <c r="H106" i="1"/>
  <c r="F105" i="1"/>
  <c r="H105" i="1" s="1"/>
  <c r="H104" i="1"/>
  <c r="H103" i="1"/>
  <c r="H102" i="1"/>
  <c r="H101" i="1"/>
  <c r="H99" i="1"/>
  <c r="H84" i="1" l="1"/>
  <c r="H65" i="1" l="1"/>
  <c r="H66" i="1"/>
  <c r="H71" i="1"/>
  <c r="H72" i="1"/>
  <c r="H73" i="1"/>
  <c r="H74" i="1"/>
  <c r="H75" i="1"/>
  <c r="H76" i="1"/>
  <c r="H77" i="1"/>
  <c r="F49" i="1" l="1"/>
  <c r="H32" i="1" l="1"/>
  <c r="H27" i="1"/>
  <c r="H26" i="1"/>
  <c r="H25" i="1"/>
  <c r="H24" i="1"/>
  <c r="H23" i="1"/>
  <c r="H11" i="1"/>
  <c r="H12" i="1"/>
  <c r="H13" i="1"/>
  <c r="H14" i="1"/>
  <c r="H15" i="1"/>
  <c r="H16" i="1"/>
  <c r="H17" i="1"/>
  <c r="H18" i="1"/>
  <c r="H19" i="1"/>
  <c r="H20" i="1"/>
  <c r="H21" i="1"/>
  <c r="H100" i="1" l="1"/>
  <c r="H98" i="1"/>
  <c r="H97" i="1"/>
  <c r="H92" i="1"/>
  <c r="H91" i="1"/>
  <c r="H90" i="1"/>
  <c r="H89" i="1" l="1"/>
  <c r="H88" i="1"/>
  <c r="H86" i="1"/>
  <c r="H87" i="1"/>
  <c r="H85" i="1"/>
  <c r="H83" i="1" l="1"/>
  <c r="H82" i="1"/>
  <c r="H81" i="1"/>
  <c r="H78" i="1"/>
  <c r="H80" i="1"/>
  <c r="H79" i="1"/>
  <c r="H58" i="1"/>
  <c r="H59" i="1"/>
  <c r="H60" i="1"/>
  <c r="H61" i="1"/>
  <c r="H62" i="1"/>
  <c r="H63" i="1"/>
  <c r="H64" i="1"/>
  <c r="A68" i="1"/>
  <c r="H57" i="1"/>
  <c r="H56" i="1"/>
  <c r="H55" i="1"/>
  <c r="H54" i="1"/>
  <c r="H53" i="1"/>
  <c r="H52" i="1"/>
  <c r="H51" i="1" l="1"/>
  <c r="H50" i="1"/>
  <c r="H49" i="1"/>
  <c r="H44" i="1"/>
  <c r="H43" i="1"/>
  <c r="H42" i="1"/>
  <c r="H41" i="1"/>
  <c r="H40" i="1"/>
  <c r="H39" i="1"/>
  <c r="H38" i="1"/>
  <c r="H37" i="1"/>
  <c r="H34" i="1"/>
  <c r="H35" i="1"/>
  <c r="H36" i="1"/>
  <c r="H33" i="1"/>
  <c r="H22" i="1" l="1"/>
  <c r="H7" i="1"/>
  <c r="H8" i="1"/>
  <c r="H9" i="1"/>
  <c r="H10" i="1"/>
  <c r="H6" i="1"/>
  <c r="H309" i="1" l="1"/>
  <c r="A29" i="1" l="1"/>
  <c r="A94" i="1" s="1"/>
  <c r="H5" i="1" l="1"/>
  <c r="H312" i="1" l="1"/>
</calcChain>
</file>

<file path=xl/sharedStrings.xml><?xml version="1.0" encoding="utf-8"?>
<sst xmlns="http://schemas.openxmlformats.org/spreadsheetml/2006/main" count="1965" uniqueCount="403">
  <si>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</si>
  <si>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</si>
  <si>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</si>
  <si>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</si>
  <si>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</si>
  <si>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</si>
  <si>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</si>
  <si>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</si>
  <si>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</si>
  <si>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INDEFINIDA</t>
  </si>
  <si>
    <t>VULNERABILIDAD</t>
  </si>
  <si>
    <t xml:space="preserve">SISTEMA PARA EL DESARROLLO INTEGRAL DE LA FAMILIA    </t>
  </si>
  <si>
    <t>CADIPSIC</t>
  </si>
  <si>
    <t>TOTAL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</si>
  <si>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</si>
  <si>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</si>
  <si>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</si>
  <si>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</si>
  <si>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</si>
  <si>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</si>
  <si>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</si>
  <si>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</si>
  <si>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</si>
  <si>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</si>
  <si>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</si>
  <si>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TOTAL SALIDAS POR DONATIVO</t>
  </si>
  <si>
    <t>Jefe de Departamento Del Programa CADIPSIC</t>
  </si>
  <si>
    <t>Soporte De Administración CADIPSIC Palmas</t>
  </si>
  <si>
    <t>OPD de la Administración Pública Municipal</t>
  </si>
  <si>
    <t>CASA HOGAR VILLAS MIRAVALLE</t>
  </si>
  <si>
    <t>LIC. LAURA ALICIA AVELAR LEDON</t>
  </si>
  <si>
    <t>C.P. 44680 Tel.3338365444</t>
  </si>
  <si>
    <t>Lic. Leticia Orozco Rubio</t>
  </si>
  <si>
    <t>Lic. Laura Avelar Ledón</t>
  </si>
  <si>
    <t xml:space="preserve">Jefatura del Departamento de Gestión Administrativa de CHVM 
</t>
  </si>
  <si>
    <t>Titular de Procuración de Fondos</t>
  </si>
  <si>
    <t>Especie</t>
  </si>
  <si>
    <t>piezas</t>
  </si>
  <si>
    <t>cajas</t>
  </si>
  <si>
    <t>paquetes</t>
  </si>
  <si>
    <t xml:space="preserve">OFICINAS GENERALES </t>
  </si>
  <si>
    <t>Despensas Stella Vega</t>
  </si>
  <si>
    <t>Coordinación de Programas</t>
  </si>
  <si>
    <t>arroz verde valle</t>
  </si>
  <si>
    <t>kilos</t>
  </si>
  <si>
    <t>frijol verde valle</t>
  </si>
  <si>
    <t>lenteja verde valle</t>
  </si>
  <si>
    <t>garbanzo verde valle</t>
  </si>
  <si>
    <t>Casa Hogar Villas Miravalle</t>
  </si>
  <si>
    <t>Dirección de Trabajo Social</t>
  </si>
  <si>
    <t>Acompañar las Ausencias</t>
  </si>
  <si>
    <t xml:space="preserve">DONATIVOS OFICINAS GENERALES </t>
  </si>
  <si>
    <t>.</t>
  </si>
  <si>
    <t xml:space="preserve">DONATIVOS VILLAS MIRAVALLE </t>
  </si>
  <si>
    <t>DONATIVOS CADIPSIC</t>
  </si>
  <si>
    <t>Lic. Laura A.Avelar Ledón</t>
  </si>
  <si>
    <t>Titular de Procuración de Fondos y Relaciones Publicas del OPD de la Administración Pública Municipal Denominado Sistema DIF Guadalajara.</t>
  </si>
  <si>
    <t>Calle Eulogio Parra # 2539 col. Circunvalación Guevara, Guadalajara Jalisco C.P. 44680   Tel. 33 3836 3444</t>
  </si>
  <si>
    <t>cepillos dentales</t>
  </si>
  <si>
    <t>pañales para niño</t>
  </si>
  <si>
    <t xml:space="preserve">C. EDNA GABRIELA VALDEZ RÍOS </t>
  </si>
  <si>
    <t xml:space="preserve">LIC. ROLDAN CRUZ LAZARO </t>
  </si>
  <si>
    <t>Denominado Sistema  DIF Guadalajara</t>
  </si>
  <si>
    <t>de la Administración Pública Municipal Denominado Sistema  DIF Guadalajara</t>
  </si>
  <si>
    <t xml:space="preserve">Calle Eulogio Parra #2539 col. Circunvalacion guevara, Guadalajara Jalisco </t>
  </si>
  <si>
    <t>Procuración de Fondos DIF Jalisco</t>
  </si>
  <si>
    <t>Relaciones Públicas</t>
  </si>
  <si>
    <t>Coordinación de Inclusión</t>
  </si>
  <si>
    <t>maquillaje para las embajadoras</t>
  </si>
  <si>
    <t>peinados para las embajadoras</t>
  </si>
  <si>
    <t>bultos</t>
  </si>
  <si>
    <t>CONCENTRADO DONATIVOS SALIDAS JUNIO 2026</t>
  </si>
  <si>
    <t>Pieza</t>
  </si>
  <si>
    <t>Albergue Villas Miravalle</t>
  </si>
  <si>
    <t>Indefinida</t>
  </si>
  <si>
    <t>Vulnerabilidad</t>
  </si>
  <si>
    <t xml:space="preserve">Cena </t>
  </si>
  <si>
    <t>Servicio</t>
  </si>
  <si>
    <t>Usuarios CADIPSIC Las Palmas, Belisario Y Refugio</t>
  </si>
  <si>
    <t xml:space="preserve">  Cena Completa</t>
  </si>
  <si>
    <t>Tostada</t>
  </si>
  <si>
    <t xml:space="preserve">Kilo </t>
  </si>
  <si>
    <t>Alimento Preparado Variado</t>
  </si>
  <si>
    <t>Litro</t>
  </si>
  <si>
    <t xml:space="preserve">pastel a granel </t>
  </si>
  <si>
    <t>Kilo</t>
  </si>
  <si>
    <t>5</t>
  </si>
  <si>
    <t>Bolillo</t>
  </si>
  <si>
    <t>10</t>
  </si>
  <si>
    <t xml:space="preserve">Pan variado </t>
  </si>
  <si>
    <t>Prenda de Vestir Usada</t>
  </si>
  <si>
    <t xml:space="preserve">   </t>
  </si>
  <si>
    <t>Calzado usado</t>
  </si>
  <si>
    <t xml:space="preserve">Titular de Procuración de Fondos del OPD  </t>
  </si>
  <si>
    <t>CONCENTRADO DE DONATIVOS SALIDAS JULIO 2026</t>
  </si>
  <si>
    <t>toallitas húmedas</t>
  </si>
  <si>
    <t>Dirección de Salud y Bienestar</t>
  </si>
  <si>
    <t>cobijas</t>
  </si>
  <si>
    <t>Protección Civil</t>
  </si>
  <si>
    <t>pasta dental</t>
  </si>
  <si>
    <t>enjuague bucal</t>
  </si>
  <si>
    <t>gel para el cabello</t>
  </si>
  <si>
    <t>crema para peinar</t>
  </si>
  <si>
    <t>desodorante para pies</t>
  </si>
  <si>
    <t>jabones para cuerpo</t>
  </si>
  <si>
    <t>rastrillo</t>
  </si>
  <si>
    <t>VIFAC, A.C.</t>
  </si>
  <si>
    <t xml:space="preserve">productos de higiene </t>
  </si>
  <si>
    <t xml:space="preserve">toallitas húmedas </t>
  </si>
  <si>
    <t>papel higienico</t>
  </si>
  <si>
    <t>toallas sanitarias</t>
  </si>
  <si>
    <t>pañales para niño c/30 paquetes</t>
  </si>
  <si>
    <t>mesa de billar con palos y bolas de billar</t>
  </si>
  <si>
    <t>pieza</t>
  </si>
  <si>
    <t>pañales de niño</t>
  </si>
  <si>
    <t>bulto</t>
  </si>
  <si>
    <t>pañales de niño c/30 paquetes</t>
  </si>
  <si>
    <t>boletos de acceso al Acuario Michin</t>
  </si>
  <si>
    <t>Fundación Azul María</t>
  </si>
  <si>
    <t>CORI, A.C.</t>
  </si>
  <si>
    <t>Psicología CDC  No. 27</t>
  </si>
  <si>
    <t>libros usados en buen estado  (lester papadakis)</t>
  </si>
  <si>
    <t>libros usados en buen estado (Renata Contreras)</t>
  </si>
  <si>
    <t xml:space="preserve">libros </t>
  </si>
  <si>
    <t>libros usados en buen estado (Ma. Virginia Sánchez)</t>
  </si>
  <si>
    <t>pìezas</t>
  </si>
  <si>
    <t>C. Lesli María Guadalupe Frayle Figueroa</t>
  </si>
  <si>
    <t>pañales para niño c/15 paquetes</t>
  </si>
  <si>
    <t>Contigo más vida, A.C.</t>
  </si>
  <si>
    <t>Delegación de la PPNNA</t>
  </si>
  <si>
    <t>Comunicación Social, Innovación y Redes Sociales Sindicato DIF Jalisco</t>
  </si>
  <si>
    <t>Municipio de Guadalajara</t>
  </si>
  <si>
    <t>CAIPED</t>
  </si>
  <si>
    <t>Departamento de Psicología</t>
  </si>
  <si>
    <t>higiene personal</t>
  </si>
  <si>
    <t>caja</t>
  </si>
  <si>
    <t>Niños y Adolescentes en Armonía, A.C.</t>
  </si>
  <si>
    <t>solución para dialisis</t>
  </si>
  <si>
    <t>C. Isela Hermosillo</t>
  </si>
  <si>
    <t>tenis</t>
  </si>
  <si>
    <t>playeras nuevas caballero</t>
  </si>
  <si>
    <t>chamarra caballero</t>
  </si>
  <si>
    <t>par</t>
  </si>
  <si>
    <t>camisa caballero</t>
  </si>
  <si>
    <t>refrescos coca cola</t>
  </si>
  <si>
    <t>latas de agua heineken</t>
  </si>
  <si>
    <t>charolas de baguettes</t>
  </si>
  <si>
    <t>bouquets de flores chicos</t>
  </si>
  <si>
    <t>bouquet de flores grande</t>
  </si>
  <si>
    <t>renta de smokings</t>
  </si>
  <si>
    <t>hora de banda municipal</t>
  </si>
  <si>
    <t xml:space="preserve">servicios de maquillaje </t>
  </si>
  <si>
    <t>servicios de peinado</t>
  </si>
  <si>
    <t>regalitos (espejo y cepillo)</t>
  </si>
  <si>
    <t xml:space="preserve">servicio </t>
  </si>
  <si>
    <t>servicios</t>
  </si>
  <si>
    <t>Jefatura de Nutrición CDI, CAIC y CEDI</t>
  </si>
  <si>
    <t>Jefatura de Comedores Comunitarios</t>
  </si>
  <si>
    <t>CADEM</t>
  </si>
  <si>
    <t>frijol isadora</t>
  </si>
  <si>
    <t>ropa usada en buen estado</t>
  </si>
  <si>
    <t>montable dinosaurio</t>
  </si>
  <si>
    <t>megablocks grande</t>
  </si>
  <si>
    <t>juguetes lúdicos</t>
  </si>
  <si>
    <t>carro rojo</t>
  </si>
  <si>
    <t>CECOFAM</t>
  </si>
  <si>
    <t>boletos para el partido saraperos VS Charros</t>
  </si>
  <si>
    <t>bocinas</t>
  </si>
  <si>
    <t>audifonos</t>
  </si>
  <si>
    <t>Dirección Administrativa</t>
  </si>
  <si>
    <t>aguas heineken</t>
  </si>
  <si>
    <t>hidrata zero ponche de frutas</t>
  </si>
  <si>
    <t>carriola usada en buen estado</t>
  </si>
  <si>
    <t>Departamento de Prevención, Atención y Acompañamiento de Niñas, Niños y Adolescentes</t>
  </si>
  <si>
    <t>bulto de toallitas húmedas para bebé</t>
  </si>
  <si>
    <t>Frijol pinto 900g</t>
  </si>
  <si>
    <t>Arroz 900g</t>
  </si>
  <si>
    <t>Pastas para sopa</t>
  </si>
  <si>
    <t>Espaguetis</t>
  </si>
  <si>
    <t>Atún 90g</t>
  </si>
  <si>
    <t>Verduras 108g</t>
  </si>
  <si>
    <t>Sal 650g</t>
  </si>
  <si>
    <t>Sal 1kg</t>
  </si>
  <si>
    <t>Salsa picante 190g</t>
  </si>
  <si>
    <t>Cepillos dentales c/3 pzas. C/u</t>
  </si>
  <si>
    <t>Chochitos</t>
  </si>
  <si>
    <t>Papel higiénico c/4 rollos</t>
  </si>
  <si>
    <t>Papel higiénico c/16 rollos</t>
  </si>
  <si>
    <t>Papel higiénico c/6 rollos</t>
  </si>
  <si>
    <t>Pañal para niño</t>
  </si>
  <si>
    <t>Pañal para adulto</t>
  </si>
  <si>
    <t>Desodorantes roll on</t>
  </si>
  <si>
    <t>Jabones para el cuerpo</t>
  </si>
  <si>
    <t>Puré de tomate 210g</t>
  </si>
  <si>
    <t>Aceite cocina 1lt</t>
  </si>
  <si>
    <t>Aceite cocina 850ml.</t>
  </si>
  <si>
    <t>Toallas femeninas</t>
  </si>
  <si>
    <t>Sobres leche entera en polvo 120g</t>
  </si>
  <si>
    <t>Pasta dental c/2 pzas. C/u 115ml</t>
  </si>
  <si>
    <t>Harina maseca 1k</t>
  </si>
  <si>
    <t>Sopa instantanea 85g</t>
  </si>
  <si>
    <t xml:space="preserve">Lenteja </t>
  </si>
  <si>
    <t>Azúcar 1kg</t>
  </si>
  <si>
    <t>Jugos jumex 200ml.</t>
  </si>
  <si>
    <t>Toallitas húmedas</t>
  </si>
  <si>
    <t>Té hierbabuena</t>
  </si>
  <si>
    <t>Sardina</t>
  </si>
  <si>
    <t>Jabón en polvo 800g</t>
  </si>
  <si>
    <t>DIPAM</t>
  </si>
  <si>
    <t>Vidas al Rescate, A.C.</t>
  </si>
  <si>
    <t>peluches</t>
  </si>
  <si>
    <t>barbies</t>
  </si>
  <si>
    <t>muñeca LOL</t>
  </si>
  <si>
    <t>rompecabezas</t>
  </si>
  <si>
    <t>lego</t>
  </si>
  <si>
    <t>pista hotwheels</t>
  </si>
  <si>
    <t>toallas húmedas</t>
  </si>
  <si>
    <t>cojines para lactancia</t>
  </si>
  <si>
    <t>extractores de leche electricos spectra 9 plus</t>
  </si>
  <si>
    <t>bolsas tèrmicas de almacenamiento para leche materna (hielera)</t>
  </si>
  <si>
    <t>Jefatura del Departamento de Apoyo Alimentario</t>
  </si>
  <si>
    <t>Ola Púrpura</t>
  </si>
  <si>
    <t>latas de elote de 105g</t>
  </si>
  <si>
    <t>jabones corporales</t>
  </si>
  <si>
    <t>shampùs de 180ml</t>
  </si>
  <si>
    <t>desodorantes roll on</t>
  </si>
  <si>
    <t>pastas de sopa barilla FUSILLI</t>
  </si>
  <si>
    <t>atunes</t>
  </si>
  <si>
    <t>toallitas humedas</t>
  </si>
  <si>
    <t>sobres de gerber 110g</t>
  </si>
  <si>
    <t>pasta de dientes</t>
  </si>
  <si>
    <t>cereal 650g</t>
  </si>
  <si>
    <t>pastas de sopa</t>
  </si>
  <si>
    <t>caja de tè</t>
  </si>
  <si>
    <t>mole</t>
  </si>
  <si>
    <t>maizena</t>
  </si>
  <si>
    <t>gelatina en polvo de 120g</t>
  </si>
  <si>
    <t>costal de sal de mar</t>
  </si>
  <si>
    <t>sardinas</t>
  </si>
  <si>
    <t>aceites de 946ml</t>
  </si>
  <si>
    <t>latas de frijoles refritos de 500g</t>
  </si>
  <si>
    <t>purés de tomate</t>
  </si>
  <si>
    <t>leteja de 500g</t>
  </si>
  <si>
    <t>frijol 900g</t>
  </si>
  <si>
    <t>pases platino para Selva Mágica</t>
  </si>
  <si>
    <t>Jefatura del Departamento de Educación Extraescolar</t>
  </si>
  <si>
    <t>hamburguesas chingadera con papas  (mundo dogo)</t>
  </si>
  <si>
    <t>hamburguesas norteñas con papas (mundo dogo)</t>
  </si>
  <si>
    <t>hotdogs de camarón (mundo dogo)</t>
  </si>
  <si>
    <t>Hotdogs sencillos (mundo dogo)</t>
  </si>
  <si>
    <t>comidas cajita de arroz con guisado (tamashi)</t>
  </si>
  <si>
    <t>comidas sushi (tamashi)</t>
  </si>
  <si>
    <t>gotas oftalmicas lagricel ofteno 10ml.</t>
  </si>
  <si>
    <t>arpillas de naranja</t>
  </si>
  <si>
    <t xml:space="preserve">refrescos </t>
  </si>
  <si>
    <t>aguas de 500ml.</t>
  </si>
  <si>
    <t>Separador yeso- acrilico 60ml</t>
  </si>
  <si>
    <t>Yeso magnum ocre rapido c10kg</t>
  </si>
  <si>
    <t>Cera para babe roja suave  1/2lb</t>
  </si>
  <si>
    <t>Acrílico normal ntctone transparente soogr</t>
  </si>
  <si>
    <t>Liquido norwl nictone 250ml</t>
  </si>
  <si>
    <t>Liquido ra9ido nictone 9ó0ml</t>
  </si>
  <si>
    <t>Polycril caja 25 bdlsas de 4mgft</t>
  </si>
  <si>
    <t>Borla de algodón fino (624) wk•0\9    cio</t>
  </si>
  <si>
    <t>Borla combinada manta6iel 9cm.</t>
  </si>
  <si>
    <t>Borla oe manta fija s/posturas 10cm.</t>
  </si>
  <si>
    <t>Silicorchos 1pm mediano</t>
  </si>
  <si>
    <r>
      <t xml:space="preserve">Alginato </t>
    </r>
    <r>
      <rPr>
        <sz val="10"/>
        <color rgb="FF080808"/>
        <rFont val="Calibri"/>
        <family val="2"/>
        <scheme val="minor"/>
      </rPr>
      <t xml:space="preserve">max </t>
    </r>
    <r>
      <rPr>
        <sz val="10"/>
        <color theme="1"/>
        <rFont val="Calibri"/>
        <family val="2"/>
        <scheme val="minor"/>
      </rPr>
      <t>print todo propo$ito tipo ii caja con 10 8idlsas de 454gr</t>
    </r>
  </si>
  <si>
    <t>Piedra montada t42 rosa c/majdril 1pz.</t>
  </si>
  <si>
    <t>Cono de fieltro sin nontar 1.5x3cm</t>
  </si>
  <si>
    <t>Silicon dental por adicion edge  ligi-it body tipo 3 2 x $0 ml</t>
  </si>
  <si>
    <t>Siucon dental por a0ic\on edge  regular body cpo 2 2 x 50 ml</t>
  </si>
  <si>
    <t>Silicon masii•la por condensacion edge labor g00gr</t>
  </si>
  <si>
    <t>Cataltzaoor paga silicon masilla eoge labor 40ml</t>
  </si>
  <si>
    <t>Piedra montada t42 rosa c/ mandril c/10</t>
  </si>
  <si>
    <t>Silicon dental por adicion edge  light body tipo 3 2 x 50 ml</t>
  </si>
  <si>
    <t>Cono de fieltro sin montar 2 x 3.6 cm</t>
  </si>
  <si>
    <t>Cera multiusos rojo 335gr</t>
  </si>
  <si>
    <t>dasavena</t>
  </si>
  <si>
    <t>hospedaje 5 hab. Dobles x 6 noches</t>
  </si>
  <si>
    <t>servicio</t>
  </si>
  <si>
    <t>plátanos</t>
  </si>
  <si>
    <t>comida (pollo pepe)</t>
  </si>
  <si>
    <t xml:space="preserve">Coordinación de Operación </t>
  </si>
  <si>
    <t>pan (Maná Boloungerie)</t>
  </si>
  <si>
    <t>304A</t>
  </si>
  <si>
    <t>libros Guadalajara capital mundial del libro</t>
  </si>
  <si>
    <t>Dirección de Centros de Atención Infantil</t>
  </si>
  <si>
    <t>desayunos (guiso, arroz, frijol y agua )</t>
  </si>
  <si>
    <t>bebidas diferentes (yakult, lechita santa clara)</t>
  </si>
  <si>
    <t>pasteles varios</t>
  </si>
  <si>
    <t>muffins</t>
  </si>
  <si>
    <t>jugos diferentes sabores (19 hermanos)</t>
  </si>
  <si>
    <t>bolsas de fruta (plátano, guayaba, naranja, pepino, manzana)</t>
  </si>
  <si>
    <t>cintas microporo</t>
  </si>
  <si>
    <t>Toallas húmedas</t>
  </si>
  <si>
    <t>guantes de latex c/10 piezas c/u</t>
  </si>
  <si>
    <t>torundas de algodón</t>
  </si>
  <si>
    <t xml:space="preserve">ibuprofeno c/12 tabletas 200mg </t>
  </si>
  <si>
    <t xml:space="preserve">Alcohol 210ml. </t>
  </si>
  <si>
    <t xml:space="preserve">Vendas elasticas </t>
  </si>
  <si>
    <t xml:space="preserve">Procedac (paracetamol pediatrico) 100ml </t>
  </si>
  <si>
    <t xml:space="preserve">Tribedoce compuesto c/3 ampolletas </t>
  </si>
  <si>
    <t xml:space="preserve">Sobres electrolit 28g </t>
  </si>
  <si>
    <t xml:space="preserve">Ketorolaco 10mg </t>
  </si>
  <si>
    <t xml:space="preserve">Paracetamol 500mg </t>
  </si>
  <si>
    <t xml:space="preserve">Diclofenaco 100mg c/20 tabletas </t>
  </si>
  <si>
    <t>pañales para niño c/30 paq.</t>
  </si>
  <si>
    <t>pañales para adulto c/15 paq.</t>
  </si>
  <si>
    <t xml:space="preserve">toallitas humedas </t>
  </si>
  <si>
    <t>gasas c/12 piezas c/u</t>
  </si>
  <si>
    <t>toallas femeninas c/150 paq.</t>
  </si>
  <si>
    <t>pasteles</t>
  </si>
  <si>
    <t>Complejo el Sauz</t>
  </si>
  <si>
    <t>pases al museo JAPI</t>
  </si>
  <si>
    <t>Jefatura de Educación Extraescolar</t>
  </si>
  <si>
    <t xml:space="preserve">pañales para adulto c/15 paquetes c/u </t>
  </si>
  <si>
    <t>pastas dentales c/2 pzas. c/u</t>
  </si>
  <si>
    <t>paquete</t>
  </si>
  <si>
    <t>toallas femeninas</t>
  </si>
  <si>
    <t xml:space="preserve">papel higienico c/12 rollos </t>
  </si>
  <si>
    <t>pañales para bb</t>
  </si>
  <si>
    <t>azúcar</t>
  </si>
  <si>
    <t xml:space="preserve">Chocolate c/4 tablillas  </t>
  </si>
  <si>
    <t>galletas marias</t>
  </si>
  <si>
    <t>kilo</t>
  </si>
  <si>
    <t>arroz</t>
  </si>
  <si>
    <t xml:space="preserve">Galletas maría c/3 rollos </t>
  </si>
  <si>
    <t>024/2026</t>
  </si>
  <si>
    <t>Pieza de Minisplit Inverter incluye una unidad condensadora y un evaporador</t>
  </si>
  <si>
    <t>025/2026</t>
  </si>
  <si>
    <t xml:space="preserve">Pieza de pastel dulce de leche </t>
  </si>
  <si>
    <t>Pieza de pastel de frutas</t>
  </si>
  <si>
    <t>026/2026</t>
  </si>
  <si>
    <t>Pieza de pastel red velvet individual</t>
  </si>
  <si>
    <t xml:space="preserve">Pieza de rebanada de pastel </t>
  </si>
  <si>
    <t>Pieza de rebanada de pastel ligh</t>
  </si>
  <si>
    <t>Pieza de flan individual</t>
  </si>
  <si>
    <t>Pieza pastel de chocolate individual</t>
  </si>
  <si>
    <t>Pieza de gelatina de espendio</t>
  </si>
  <si>
    <t>Pieza de rebanada de pastel</t>
  </si>
  <si>
    <t>027/2026</t>
  </si>
  <si>
    <t xml:space="preserve">Renta de Togas y Birrete para graduacion de pupilos </t>
  </si>
  <si>
    <t>028/2026</t>
  </si>
  <si>
    <t>Pieza de pastel tres leches chico</t>
  </si>
  <si>
    <t xml:space="preserve">Pieza de pay de queso </t>
  </si>
  <si>
    <t>029/2026</t>
  </si>
  <si>
    <t>Pieza de pastel tres leches grande</t>
  </si>
  <si>
    <t>OPD de la Administración Pública Municipal Denominado Sistema DIF Guadalajara</t>
  </si>
  <si>
    <t>224</t>
  </si>
  <si>
    <t>225</t>
  </si>
  <si>
    <t>226</t>
  </si>
  <si>
    <t>30</t>
  </si>
  <si>
    <t>227</t>
  </si>
  <si>
    <t>228</t>
  </si>
  <si>
    <t>229</t>
  </si>
  <si>
    <t>230</t>
  </si>
  <si>
    <t>231</t>
  </si>
  <si>
    <t>232</t>
  </si>
  <si>
    <t xml:space="preserve"> </t>
  </si>
  <si>
    <t>233</t>
  </si>
  <si>
    <t>234</t>
  </si>
  <si>
    <t>235</t>
  </si>
  <si>
    <t>31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</si>
  <si>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</si>
  <si>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</si>
  <si>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</si>
  <si>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</si>
  <si>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</si>
  <si>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</si>
  <si>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</si>
  <si>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</si>
  <si>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</si>
  <si>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</si>
  <si>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17</t>
  </si>
  <si>
    <t>246</t>
  </si>
  <si>
    <t>247</t>
  </si>
  <si>
    <t>248</t>
  </si>
  <si>
    <t>249</t>
  </si>
  <si>
    <t>250</t>
  </si>
  <si>
    <t>251</t>
  </si>
  <si>
    <t>7</t>
  </si>
  <si>
    <t>252</t>
  </si>
  <si>
    <t>253</t>
  </si>
  <si>
    <t>254</t>
  </si>
  <si>
    <t>50</t>
  </si>
  <si>
    <t>255</t>
  </si>
  <si>
    <t>256</t>
  </si>
  <si>
    <t>257</t>
  </si>
  <si>
    <t>258</t>
  </si>
  <si>
    <t>259</t>
  </si>
  <si>
    <t>260</t>
  </si>
  <si>
    <t>261</t>
  </si>
  <si>
    <t>658</t>
  </si>
  <si>
    <t>262</t>
  </si>
  <si>
    <t>263</t>
  </si>
  <si>
    <t>264</t>
  </si>
  <si>
    <t>69</t>
  </si>
  <si>
    <t>265</t>
  </si>
  <si>
    <t>70</t>
  </si>
  <si>
    <t>266</t>
  </si>
  <si>
    <t>Cena Completa</t>
  </si>
  <si>
    <t>CONCENTRADO DONATIVOS SALIDAS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</si>
</sst>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d/mm/yyyy;@"/>
    <numFmt numFmtId="166" formatCode="d/m/yyyy"/>
    <numFmt numFmtId="167" formatCode="&quot;$&quot;#,##0.00"/>
  </numFmts>
  <fonts count="3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9"/>
      <color theme="1"/>
      <name val="Calibri"/>
      <family val="2"/>
    </font>
    <font>
      <b/>
      <sz val="7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4"/>
      <color rgb="FF000000"/>
      <name val="Arial"/>
      <family val="2"/>
    </font>
    <font>
      <sz val="10"/>
      <color rgb="FF08080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8" fillId="0" borderId="0"/>
    <xf numFmtId="44" fontId="8" fillId="0" borderId="0" applyFont="0" applyFill="0" applyBorder="0" applyAlignment="0" applyProtection="0"/>
  </cellStyleXfs>
  <cellXfs count="285">
    <xf numFmtId="0" fontId="0" fillId="0" borderId="0" xfId="0"/>
    <xf numFmtId="0" fontId="4" fillId="0" borderId="0" xfId="2"/>
    <xf numFmtId="44" fontId="4" fillId="0" borderId="0" xfId="2" applyNumberFormat="1" applyAlignment="1">
      <alignment vertical="center"/>
    </xf>
    <xf numFmtId="0" fontId="4" fillId="0" borderId="0" xfId="2" applyAlignment="1">
      <alignment vertical="center"/>
    </xf>
    <xf numFmtId="0" fontId="0" fillId="0" borderId="0" xfId="0" applyAlignment="1">
      <alignment horizontal="center"/>
    </xf>
    <xf numFmtId="0" fontId="4" fillId="0" borderId="0" xfId="2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2" fillId="0" borderId="0" xfId="0" applyFont="1"/>
    <xf numFmtId="0" fontId="2" fillId="0" borderId="1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14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/>
    <xf numFmtId="0" fontId="18" fillId="0" borderId="33" xfId="0" applyFont="1" applyBorder="1" applyAlignment="1"/>
    <xf numFmtId="0" fontId="18" fillId="0" borderId="33" xfId="0" applyFont="1" applyBorder="1" applyAlignment="1">
      <alignment horizontal="right"/>
    </xf>
    <xf numFmtId="44" fontId="6" fillId="0" borderId="33" xfId="0" applyNumberFormat="1" applyFont="1" applyBorder="1" applyAlignment="1">
      <alignment horizontal="center"/>
    </xf>
    <xf numFmtId="0" fontId="18" fillId="0" borderId="34" xfId="0" applyFont="1" applyBorder="1" applyAlignment="1"/>
    <xf numFmtId="0" fontId="18" fillId="0" borderId="35" xfId="0" applyFont="1" applyBorder="1" applyAlignment="1">
      <alignment horizontal="right"/>
    </xf>
    <xf numFmtId="44" fontId="6" fillId="0" borderId="2" xfId="0" applyNumberFormat="1" applyFont="1" applyBorder="1" applyAlignment="1">
      <alignment horizontal="center"/>
    </xf>
    <xf numFmtId="0" fontId="18" fillId="0" borderId="34" xfId="0" applyFont="1" applyBorder="1" applyAlignment="1">
      <alignment horizontal="left"/>
    </xf>
    <xf numFmtId="44" fontId="6" fillId="0" borderId="2" xfId="0" applyNumberFormat="1" applyFont="1" applyBorder="1" applyAlignment="1">
      <alignment horizontal="right"/>
    </xf>
    <xf numFmtId="44" fontId="18" fillId="0" borderId="0" xfId="0" applyNumberFormat="1" applyFont="1" applyBorder="1" applyAlignment="1">
      <alignment horizontal="center" vertical="center" wrapText="1"/>
    </xf>
    <xf numFmtId="2" fontId="20" fillId="0" borderId="0" xfId="0" applyNumberFormat="1" applyFont="1" applyBorder="1" applyAlignment="1">
      <alignment horizontal="center" vertical="center" wrapText="1"/>
    </xf>
    <xf numFmtId="14" fontId="21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/>
    </xf>
    <xf numFmtId="0" fontId="18" fillId="0" borderId="0" xfId="0" applyFont="1" applyBorder="1"/>
    <xf numFmtId="0" fontId="22" fillId="0" borderId="0" xfId="0" applyFont="1" applyBorder="1" applyAlignment="1">
      <alignment horizontal="right"/>
    </xf>
    <xf numFmtId="0" fontId="20" fillId="0" borderId="0" xfId="0" applyFont="1" applyBorder="1" applyAlignment="1">
      <alignment horizontal="center" vertical="center" wrapText="1"/>
    </xf>
    <xf numFmtId="44" fontId="23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center" vertical="center"/>
    </xf>
    <xf numFmtId="165" fontId="11" fillId="0" borderId="0" xfId="0" applyNumberFormat="1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44" fontId="6" fillId="0" borderId="0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64" fontId="11" fillId="0" borderId="36" xfId="0" applyNumberFormat="1" applyFont="1" applyBorder="1" applyAlignment="1">
      <alignment horizontal="center" vertical="center"/>
    </xf>
    <xf numFmtId="167" fontId="26" fillId="0" borderId="0" xfId="0" applyNumberFormat="1" applyFont="1"/>
    <xf numFmtId="0" fontId="23" fillId="0" borderId="0" xfId="0" applyFont="1"/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37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 wrapText="1"/>
    </xf>
    <xf numFmtId="0" fontId="5" fillId="0" borderId="38" xfId="1" applyNumberFormat="1" applyFont="1" applyFill="1" applyBorder="1" applyAlignment="1">
      <alignment horizontal="center" vertical="center" wrapText="1"/>
    </xf>
    <xf numFmtId="44" fontId="5" fillId="0" borderId="38" xfId="1" applyFont="1" applyFill="1" applyBorder="1" applyAlignment="1">
      <alignment horizontal="center" vertical="center" wrapText="1"/>
    </xf>
    <xf numFmtId="0" fontId="5" fillId="0" borderId="39" xfId="2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2" fillId="0" borderId="4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/>
    <xf numFmtId="0" fontId="0" fillId="0" borderId="0" xfId="0" applyBorder="1"/>
    <xf numFmtId="0" fontId="27" fillId="0" borderId="0" xfId="0" applyFont="1"/>
    <xf numFmtId="0" fontId="0" fillId="0" borderId="0" xfId="0" applyAlignment="1">
      <alignment horizontal="right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0" fillId="0" borderId="0" xfId="0" applyAlignment="1">
      <alignment vertical="center"/>
    </xf>
    <xf numFmtId="166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 wrapText="1"/>
    </xf>
    <xf numFmtId="167" fontId="1" fillId="0" borderId="47" xfId="0" applyNumberFormat="1" applyFont="1" applyBorder="1"/>
    <xf numFmtId="0" fontId="28" fillId="0" borderId="0" xfId="0" applyFont="1" applyAlignment="1">
      <alignment horizontal="center" vertical="center"/>
    </xf>
    <xf numFmtId="44" fontId="0" fillId="0" borderId="0" xfId="0" applyNumberFormat="1"/>
    <xf numFmtId="0" fontId="2" fillId="0" borderId="3" xfId="0" quotePrefix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46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46" xfId="0" applyNumberFormat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wrapText="1"/>
    </xf>
    <xf numFmtId="0" fontId="2" fillId="0" borderId="1" xfId="0" quotePrefix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Font="1" applyAlignment="1"/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11" fillId="0" borderId="51" xfId="0" applyFont="1" applyBorder="1" applyAlignment="1">
      <alignment wrapText="1"/>
    </xf>
    <xf numFmtId="0" fontId="11" fillId="0" borderId="52" xfId="0" applyFont="1" applyBorder="1" applyAlignment="1">
      <alignment wrapText="1"/>
    </xf>
    <xf numFmtId="0" fontId="11" fillId="0" borderId="53" xfId="0" applyFont="1" applyBorder="1" applyAlignment="1">
      <alignment wrapText="1"/>
    </xf>
    <xf numFmtId="0" fontId="23" fillId="0" borderId="40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/>
    </xf>
    <xf numFmtId="167" fontId="24" fillId="0" borderId="40" xfId="0" applyNumberFormat="1" applyFont="1" applyBorder="1" applyAlignment="1">
      <alignment horizontal="center" vertical="center"/>
    </xf>
    <xf numFmtId="167" fontId="23" fillId="0" borderId="40" xfId="0" applyNumberFormat="1" applyFont="1" applyBorder="1" applyAlignment="1">
      <alignment horizontal="center" vertical="center"/>
    </xf>
    <xf numFmtId="14" fontId="31" fillId="0" borderId="50" xfId="0" applyNumberFormat="1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 wrapText="1"/>
    </xf>
    <xf numFmtId="0" fontId="32" fillId="0" borderId="42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/>
    </xf>
    <xf numFmtId="167" fontId="24" fillId="0" borderId="42" xfId="0" applyNumberFormat="1" applyFont="1" applyBorder="1" applyAlignment="1">
      <alignment horizontal="center" vertical="center"/>
    </xf>
    <xf numFmtId="167" fontId="23" fillId="0" borderId="42" xfId="0" applyNumberFormat="1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14" fontId="31" fillId="0" borderId="48" xfId="0" applyNumberFormat="1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/>
    </xf>
    <xf numFmtId="167" fontId="24" fillId="0" borderId="41" xfId="0" applyNumberFormat="1" applyFont="1" applyBorder="1" applyAlignment="1">
      <alignment horizontal="center" vertical="center"/>
    </xf>
    <xf numFmtId="167" fontId="23" fillId="0" borderId="41" xfId="0" applyNumberFormat="1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35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14" fontId="14" fillId="0" borderId="0" xfId="0" applyNumberFormat="1" applyFont="1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29" fillId="0" borderId="0" xfId="0" applyFont="1" applyAlignment="1">
      <alignment horizontal="center"/>
    </xf>
    <xf numFmtId="44" fontId="34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15" xfId="0" quotePrefix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31" fillId="0" borderId="48" xfId="0" applyNumberFormat="1" applyFont="1" applyBorder="1" applyAlignment="1">
      <alignment horizontal="center" vertical="center"/>
    </xf>
    <xf numFmtId="0" fontId="25" fillId="0" borderId="49" xfId="0" applyFont="1" applyBorder="1"/>
    <xf numFmtId="0" fontId="23" fillId="0" borderId="40" xfId="0" applyFont="1" applyBorder="1" applyAlignment="1">
      <alignment horizontal="center" vertical="center"/>
    </xf>
    <xf numFmtId="0" fontId="25" fillId="0" borderId="41" xfId="0" applyFont="1" applyBorder="1"/>
    <xf numFmtId="0" fontId="33" fillId="0" borderId="54" xfId="0" applyFont="1" applyBorder="1"/>
    <xf numFmtId="0" fontId="25" fillId="0" borderId="55" xfId="0" applyFont="1" applyBorder="1"/>
    <xf numFmtId="0" fontId="25" fillId="0" borderId="56" xfId="0" applyFont="1" applyBorder="1"/>
    <xf numFmtId="0" fontId="1" fillId="0" borderId="57" xfId="0" applyFont="1" applyBorder="1" applyAlignment="1">
      <alignment horizontal="center"/>
    </xf>
    <xf numFmtId="0" fontId="24" fillId="0" borderId="55" xfId="0" applyFont="1" applyBorder="1" applyAlignment="1">
      <alignment horizontal="center" wrapText="1"/>
    </xf>
    <xf numFmtId="0" fontId="25" fillId="0" borderId="58" xfId="0" applyFont="1" applyBorder="1"/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5" fillId="0" borderId="48" xfId="0" applyFont="1" applyBorder="1"/>
    <xf numFmtId="0" fontId="25" fillId="0" borderId="40" xfId="0" applyFont="1" applyBorder="1"/>
    <xf numFmtId="0" fontId="10" fillId="0" borderId="0" xfId="0" applyFont="1" applyAlignment="1">
      <alignment horizontal="center"/>
    </xf>
    <xf numFmtId="0" fontId="1" fillId="0" borderId="16" xfId="2" applyFont="1" applyBorder="1" applyAlignment="1">
      <alignment horizontal="center" vertical="center" wrapText="1"/>
    </xf>
    <xf numFmtId="0" fontId="1" fillId="0" borderId="15" xfId="2" applyFont="1" applyBorder="1" applyAlignment="1">
      <alignment horizontal="center" vertical="center" wrapText="1"/>
    </xf>
    <xf numFmtId="0" fontId="1" fillId="0" borderId="21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0" fontId="1" fillId="0" borderId="20" xfId="2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/>
    </xf>
    <xf numFmtId="14" fontId="14" fillId="0" borderId="5" xfId="0" applyNumberFormat="1" applyFont="1" applyFill="1" applyBorder="1" applyAlignment="1">
      <alignment wrapText="1"/>
    </xf>
    <xf numFmtId="14" fontId="14" fillId="0" borderId="9" xfId="0" applyNumberFormat="1" applyFont="1" applyFill="1" applyBorder="1" applyAlignment="1">
      <alignment wrapText="1"/>
    </xf>
    <xf numFmtId="49" fontId="34" fillId="0" borderId="3" xfId="0" applyNumberFormat="1" applyFont="1" applyBorder="1" applyAlignment="1">
      <alignment horizontal="center"/>
    </xf>
    <xf numFmtId="49" fontId="34" fillId="0" borderId="14" xfId="0" applyNumberFormat="1" applyFont="1" applyBorder="1" applyAlignment="1">
      <alignment horizontal="center"/>
    </xf>
    <xf numFmtId="0" fontId="14" fillId="0" borderId="2" xfId="0" applyFont="1" applyBorder="1" applyAlignment="1"/>
    <xf numFmtId="0" fontId="14" fillId="0" borderId="7" xfId="0" applyFont="1" applyBorder="1" applyAlignment="1"/>
    <xf numFmtId="0" fontId="14" fillId="0" borderId="2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4" fillId="0" borderId="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49" fontId="14" fillId="0" borderId="2" xfId="0" applyNumberFormat="1" applyFont="1" applyFill="1" applyBorder="1" applyAlignment="1">
      <alignment horizontal="center"/>
    </xf>
    <xf numFmtId="49" fontId="14" fillId="0" borderId="7" xfId="0" applyNumberFormat="1" applyFont="1" applyFill="1" applyBorder="1" applyAlignment="1">
      <alignment horizontal="center"/>
    </xf>
    <xf numFmtId="44" fontId="14" fillId="0" borderId="2" xfId="0" applyNumberFormat="1" applyFont="1" applyBorder="1" applyAlignment="1"/>
    <xf numFmtId="44" fontId="14" fillId="0" borderId="7" xfId="0" applyNumberFormat="1" applyFont="1" applyBorder="1" applyAlignment="1"/>
    <xf numFmtId="44" fontId="14" fillId="0" borderId="2" xfId="0" applyNumberFormat="1" applyFont="1" applyBorder="1" applyAlignment="1">
      <alignment wrapText="1"/>
    </xf>
    <xf numFmtId="44" fontId="14" fillId="0" borderId="7" xfId="0" applyNumberFormat="1" applyFont="1" applyBorder="1" applyAlignment="1">
      <alignment wrapText="1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49" fontId="34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14" fontId="14" fillId="0" borderId="2" xfId="0" applyNumberFormat="1" applyFont="1" applyFill="1" applyBorder="1" applyAlignment="1">
      <alignment wrapText="1"/>
    </xf>
    <xf numFmtId="0" fontId="14" fillId="0" borderId="2" xfId="0" applyFont="1" applyFill="1" applyBorder="1" applyAlignment="1">
      <alignment wrapText="1"/>
    </xf>
    <xf numFmtId="0" fontId="14" fillId="0" borderId="2" xfId="0" applyFont="1" applyFill="1" applyBorder="1" applyAlignment="1">
      <alignment horizontal="center"/>
    </xf>
    <xf numFmtId="49" fontId="14" fillId="0" borderId="3" xfId="0" applyNumberFormat="1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44" fontId="14" fillId="0" borderId="2" xfId="0" applyNumberFormat="1" applyFont="1" applyFill="1" applyBorder="1" applyAlignment="1">
      <alignment wrapText="1"/>
    </xf>
    <xf numFmtId="0" fontId="14" fillId="0" borderId="2" xfId="0" applyFont="1" applyFill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2" xfId="0" applyFont="1" applyFill="1" applyBorder="1" applyAlignment="1"/>
    <xf numFmtId="49" fontId="14" fillId="0" borderId="2" xfId="0" applyNumberFormat="1" applyFont="1" applyBorder="1" applyAlignment="1">
      <alignment horizontal="center"/>
    </xf>
    <xf numFmtId="0" fontId="35" fillId="0" borderId="2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4" fontId="14" fillId="0" borderId="3" xfId="0" applyNumberFormat="1" applyFont="1" applyBorder="1" applyAlignment="1">
      <alignment wrapText="1"/>
    </xf>
    <xf numFmtId="44" fontId="14" fillId="0" borderId="1" xfId="0" applyNumberFormat="1" applyFont="1" applyBorder="1" applyAlignment="1">
      <alignment wrapText="1"/>
    </xf>
    <xf numFmtId="14" fontId="14" fillId="0" borderId="11" xfId="0" applyNumberFormat="1" applyFont="1" applyFill="1" applyBorder="1" applyAlignment="1">
      <alignment wrapText="1"/>
    </xf>
    <xf numFmtId="14" fontId="14" fillId="0" borderId="13" xfId="0" applyNumberFormat="1" applyFont="1" applyFill="1" applyBorder="1" applyAlignment="1">
      <alignment wrapText="1"/>
    </xf>
    <xf numFmtId="0" fontId="14" fillId="0" borderId="3" xfId="0" applyFont="1" applyBorder="1" applyAlignment="1"/>
    <xf numFmtId="0" fontId="14" fillId="0" borderId="1" xfId="0" applyFont="1" applyBorder="1" applyAlignment="1"/>
    <xf numFmtId="0" fontId="14" fillId="0" borderId="3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36" fillId="0" borderId="2" xfId="0" applyNumberFormat="1" applyFont="1" applyFill="1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36" fillId="0" borderId="3" xfId="0" applyNumberFormat="1" applyFont="1" applyFill="1" applyBorder="1" applyAlignment="1">
      <alignment horizontal="center"/>
    </xf>
    <xf numFmtId="49" fontId="36" fillId="0" borderId="1" xfId="0" applyNumberFormat="1" applyFont="1" applyFill="1" applyBorder="1" applyAlignment="1">
      <alignment horizontal="center"/>
    </xf>
  </cellXfs>
  <cellStyles count="5">
    <cellStyle name="Moneda 2" xfId="4" xr:uid="{00000000-0005-0000-0000-000000000000}"/>
    <cellStyle name="Moneda 3" xfId="1" xr:uid="{00000000-0005-0000-0000-000001000000}"/>
    <cellStyle name="Normal" xfId="0" builtinId="0"/>
    <cellStyle name="Normal 2" xfId="2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199248</xdr:colOff>
      <xdr:row>0</xdr:row>
      <xdr:rowOff>4861</xdr:rowOff>
    </xdr:from>
    <xdr:to>
      <xdr:col>2</xdr:col>
      <xdr:colOff>904098</xdr:colOff>
      <xdr:row>2</xdr:row>
      <xdr:rowOff>237941</xdr:rowOff>
    </xdr:to>
    <xdr:pic>
      <xdr:nvPicPr>
        <xdr:cNvPr id="6" name="Imagen 5" descr="Logos DIF GDL Pagina Web-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55321" cy="99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213447</xdr:colOff>
      <xdr:row>27</xdr:row>
      <xdr:rowOff>9594</xdr:rowOff>
    </xdr:from>
    <xdr:to>
      <xdr:col>2</xdr:col>
      <xdr:colOff>918297</xdr:colOff>
      <xdr:row>29</xdr:row>
      <xdr:rowOff>242674</xdr:rowOff>
    </xdr:to>
    <xdr:pic>
      <xdr:nvPicPr>
        <xdr:cNvPr id="9" name="Imagen 2" descr="Logos DIF GDL Pagina Web-0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47" y="6176588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66</xdr:row>
      <xdr:rowOff>4861</xdr:rowOff>
    </xdr:from>
    <xdr:to>
      <xdr:col>2</xdr:col>
      <xdr:colOff>904098</xdr:colOff>
      <xdr:row>68</xdr:row>
      <xdr:rowOff>237941</xdr:rowOff>
    </xdr:to>
    <xdr:pic>
      <xdr:nvPicPr>
        <xdr:cNvPr id="12" name="Imagen 2" descr="Logos DIF GDL Pagina Web-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361171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92</xdr:row>
      <xdr:rowOff>4861</xdr:rowOff>
    </xdr:from>
    <xdr:to>
      <xdr:col>2</xdr:col>
      <xdr:colOff>904098</xdr:colOff>
      <xdr:row>94</xdr:row>
      <xdr:rowOff>237941</xdr:rowOff>
    </xdr:to>
    <xdr:pic>
      <xdr:nvPicPr>
        <xdr:cNvPr id="8" name="Imagen 7" descr="Logos DIF GDL Pagina Web-0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8865544"/>
          <a:ext cx="1755558" cy="999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213447</xdr:colOff>
      <xdr:row>44</xdr:row>
      <xdr:rowOff>9594</xdr:rowOff>
    </xdr:from>
    <xdr:to>
      <xdr:col>2</xdr:col>
      <xdr:colOff>918297</xdr:colOff>
      <xdr:row>46</xdr:row>
      <xdr:rowOff>242674</xdr:rowOff>
    </xdr:to>
    <xdr:pic>
      <xdr:nvPicPr>
        <xdr:cNvPr id="10" name="Imagen 2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47" y="6380104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110</xdr:row>
      <xdr:rowOff>4861</xdr:rowOff>
    </xdr:from>
    <xdr:to>
      <xdr:col>2</xdr:col>
      <xdr:colOff>904098</xdr:colOff>
      <xdr:row>112</xdr:row>
      <xdr:rowOff>237941</xdr:rowOff>
    </xdr:to>
    <xdr:pic>
      <xdr:nvPicPr>
        <xdr:cNvPr id="11" name="Imagen 10" descr="Logos DIF GDL Pagina Web-0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25108264"/>
          <a:ext cx="1755558" cy="999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134</xdr:row>
      <xdr:rowOff>4861</xdr:rowOff>
    </xdr:from>
    <xdr:to>
      <xdr:col>2</xdr:col>
      <xdr:colOff>904098</xdr:colOff>
      <xdr:row>136</xdr:row>
      <xdr:rowOff>237941</xdr:rowOff>
    </xdr:to>
    <xdr:pic>
      <xdr:nvPicPr>
        <xdr:cNvPr id="13" name="Imagen 12" descr="Logos DIF GDL Pagina Web-0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30806699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162</xdr:row>
      <xdr:rowOff>4861</xdr:rowOff>
    </xdr:from>
    <xdr:to>
      <xdr:col>2</xdr:col>
      <xdr:colOff>904098</xdr:colOff>
      <xdr:row>164</xdr:row>
      <xdr:rowOff>237941</xdr:rowOff>
    </xdr:to>
    <xdr:pic>
      <xdr:nvPicPr>
        <xdr:cNvPr id="14" name="Imagen 13" descr="Logos DIF GDL Pagina Web-0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37574774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183</xdr:row>
      <xdr:rowOff>4861</xdr:rowOff>
    </xdr:from>
    <xdr:to>
      <xdr:col>2</xdr:col>
      <xdr:colOff>904098</xdr:colOff>
      <xdr:row>185</xdr:row>
      <xdr:rowOff>237941</xdr:rowOff>
    </xdr:to>
    <xdr:pic>
      <xdr:nvPicPr>
        <xdr:cNvPr id="15" name="Imagen 14" descr="Logos DIF GDL Pagina Web-0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3746501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211</xdr:row>
      <xdr:rowOff>4861</xdr:rowOff>
    </xdr:from>
    <xdr:to>
      <xdr:col>2</xdr:col>
      <xdr:colOff>904098</xdr:colOff>
      <xdr:row>213</xdr:row>
      <xdr:rowOff>237941</xdr:rowOff>
    </xdr:to>
    <xdr:pic>
      <xdr:nvPicPr>
        <xdr:cNvPr id="16" name="Imagen 15" descr="Logos DIF GDL Pagina Web-0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9951358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232</xdr:row>
      <xdr:rowOff>4861</xdr:rowOff>
    </xdr:from>
    <xdr:to>
      <xdr:col>2</xdr:col>
      <xdr:colOff>904098</xdr:colOff>
      <xdr:row>234</xdr:row>
      <xdr:rowOff>237941</xdr:rowOff>
    </xdr:to>
    <xdr:pic>
      <xdr:nvPicPr>
        <xdr:cNvPr id="17" name="Imagen 16" descr="Logos DIF GDL Pagina Web-0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56354998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251</xdr:row>
      <xdr:rowOff>4861</xdr:rowOff>
    </xdr:from>
    <xdr:to>
      <xdr:col>2</xdr:col>
      <xdr:colOff>904098</xdr:colOff>
      <xdr:row>253</xdr:row>
      <xdr:rowOff>237941</xdr:rowOff>
    </xdr:to>
    <xdr:pic>
      <xdr:nvPicPr>
        <xdr:cNvPr id="18" name="Imagen 17" descr="Logos DIF GDL Pagina Web-0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2668712"/>
          <a:ext cx="1755558" cy="999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269</xdr:row>
      <xdr:rowOff>4861</xdr:rowOff>
    </xdr:from>
    <xdr:to>
      <xdr:col>2</xdr:col>
      <xdr:colOff>904098</xdr:colOff>
      <xdr:row>271</xdr:row>
      <xdr:rowOff>237941</xdr:rowOff>
    </xdr:to>
    <xdr:pic>
      <xdr:nvPicPr>
        <xdr:cNvPr id="19" name="Imagen 18" descr="Logos DIF GDL Pagina Web-0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8991892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294</xdr:row>
      <xdr:rowOff>4861</xdr:rowOff>
    </xdr:from>
    <xdr:to>
      <xdr:col>2</xdr:col>
      <xdr:colOff>904098</xdr:colOff>
      <xdr:row>296</xdr:row>
      <xdr:rowOff>237941</xdr:rowOff>
    </xdr:to>
    <xdr:pic>
      <xdr:nvPicPr>
        <xdr:cNvPr id="20" name="Imagen 19" descr="Logos DIF GDL Pagina Web-0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75404998"/>
          <a:ext cx="1755558" cy="999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290172</xdr:colOff>
      <xdr:row>0</xdr:row>
      <xdr:rowOff>0</xdr:rowOff>
    </xdr:from>
    <xdr:to>
      <xdr:col>2</xdr:col>
      <xdr:colOff>459762</xdr:colOff>
      <xdr:row>2</xdr:row>
      <xdr:rowOff>247651</xdr:rowOff>
    </xdr:to>
    <xdr:pic>
      <xdr:nvPicPr>
        <xdr:cNvPr id="2" name="Imagen 1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17112" cy="101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379628</xdr:colOff>
      <xdr:row>0</xdr:row>
      <xdr:rowOff>0</xdr:rowOff>
    </xdr:from>
    <xdr:to>
      <xdr:col>2</xdr:col>
      <xdr:colOff>1081989</xdr:colOff>
      <xdr:row>3</xdr:row>
      <xdr:rowOff>10198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467" y="0"/>
          <a:ext cx="2467858" cy="1112353"/>
        </a:xfrm>
        <a:prstGeom prst="rect">
          <a:avLst/>
        </a:prstGeom>
      </xdr:spPr>
    </xdr:pic>
    <xdr:clientData/>
  </xdr:twoCellAnchor>
  <xdr:oneCellAnchor>
    <xdr:from>
      <xdr:col>0</xdr:col>
      <xdr:colOff>379628</xdr:colOff>
      <xdr:row>56</xdr:row>
      <xdr:rowOff>0</xdr:rowOff>
    </xdr:from>
    <xdr:ext cx="2465847" cy="1115098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628" y="0"/>
          <a:ext cx="2465847" cy="11150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4"/>
  <sheetViews>
    <sheetView tabSelected="1" zoomScale="105" zoomScaleNormal="105" workbookViewId="0">
      <selection sqref="A1:K1"/>
    </sheetView>
  </sheetViews>
  <sheetFormatPr baseColWidth="10" defaultColWidth="11.140625" defaultRowHeight="15" x14ac:dyDescent="0.25"/>
  <cols>
    <col min="1" max="1" width="9.5703125" style="4" customWidth="1"/>
    <col min="2" max="2" width="5.28515625" style="4" customWidth="1"/>
    <col min="3" max="3" width="18.7109375" style="6" customWidth="1"/>
    <col min="4" max="4" width="7.5703125" style="6" customWidth="1"/>
    <col min="5" max="5" width="8.7109375" style="6" customWidth="1"/>
    <col min="6" max="6" width="7.5703125" style="6" customWidth="1"/>
    <col min="7" max="7" width="11" style="6" bestFit="1" customWidth="1"/>
    <col min="8" max="8" width="13.7109375" style="6" customWidth="1"/>
    <col min="9" max="9" width="13.42578125" style="4" customWidth="1"/>
    <col min="10" max="10" width="10.5703125" style="4" bestFit="1" customWidth="1"/>
    <col min="11" max="11" width="15.28515625" style="6" customWidth="1"/>
    <col min="12" max="16384" width="11.140625" style="6"/>
  </cols>
  <sheetData>
    <row r="1" spans="1:15" ht="30" customHeight="1" x14ac:dyDescent="0.25">
      <c r="A1" s="191" t="s">
        <v>11</v>
      </c>
      <c r="B1" s="192"/>
      <c r="C1" s="192"/>
      <c r="D1" s="192"/>
      <c r="E1" s="192"/>
      <c r="F1" s="192"/>
      <c r="G1" s="192"/>
      <c r="H1" s="192"/>
      <c r="I1" s="192"/>
      <c r="J1" s="192"/>
      <c r="K1" s="193"/>
    </row>
    <row r="2" spans="1:15" ht="30" customHeight="1" x14ac:dyDescent="0.25">
      <c r="A2" s="194" t="s">
        <v>94</v>
      </c>
      <c r="B2" s="195"/>
      <c r="C2" s="195"/>
      <c r="D2" s="195"/>
      <c r="E2" s="195"/>
      <c r="F2" s="195"/>
      <c r="G2" s="195"/>
      <c r="H2" s="195"/>
      <c r="I2" s="195"/>
      <c r="J2" s="195"/>
      <c r="K2" s="196"/>
    </row>
    <row r="3" spans="1:15" ht="30" customHeight="1" thickBot="1" x14ac:dyDescent="0.3">
      <c r="A3" s="188" t="s">
        <v>40</v>
      </c>
      <c r="B3" s="189"/>
      <c r="C3" s="189"/>
      <c r="D3" s="189"/>
      <c r="E3" s="189"/>
      <c r="F3" s="189"/>
      <c r="G3" s="189"/>
      <c r="H3" s="189"/>
      <c r="I3" s="189"/>
      <c r="J3" s="189"/>
      <c r="K3" s="190"/>
    </row>
    <row r="4" spans="1:15" ht="30" customHeight="1" thickBot="1" x14ac:dyDescent="0.3">
      <c r="A4" s="36" t="s">
        <v>0</v>
      </c>
      <c r="B4" s="37" t="s">
        <v>1</v>
      </c>
      <c r="C4" s="37" t="s">
        <v>2</v>
      </c>
      <c r="D4" s="37" t="s">
        <v>16</v>
      </c>
      <c r="E4" s="37" t="s">
        <v>17</v>
      </c>
      <c r="F4" s="38" t="s">
        <v>3</v>
      </c>
      <c r="G4" s="37" t="s">
        <v>4</v>
      </c>
      <c r="H4" s="37" t="s">
        <v>5</v>
      </c>
      <c r="I4" s="37" t="s">
        <v>6</v>
      </c>
      <c r="J4" s="37" t="s">
        <v>7</v>
      </c>
      <c r="K4" s="37" t="s">
        <v>8</v>
      </c>
    </row>
    <row r="5" spans="1:15" s="25" customFormat="1" ht="23.1" customHeight="1" x14ac:dyDescent="0.2">
      <c r="A5" s="198">
        <v>46204</v>
      </c>
      <c r="B5" s="197">
        <v>250</v>
      </c>
      <c r="C5" s="20" t="s">
        <v>95</v>
      </c>
      <c r="D5" s="21" t="s">
        <v>36</v>
      </c>
      <c r="E5" s="21" t="s">
        <v>38</v>
      </c>
      <c r="F5" s="21">
        <v>4</v>
      </c>
      <c r="G5" s="22">
        <v>729</v>
      </c>
      <c r="H5" s="8">
        <f>G5*F5</f>
        <v>2916</v>
      </c>
      <c r="I5" s="199" t="s">
        <v>96</v>
      </c>
      <c r="J5" s="21" t="s">
        <v>9</v>
      </c>
      <c r="K5" s="23" t="s">
        <v>10</v>
      </c>
      <c r="L5" s="24"/>
      <c r="M5" s="24"/>
      <c r="N5" s="24"/>
      <c r="O5" s="24"/>
    </row>
    <row r="6" spans="1:15" s="25" customFormat="1" ht="23.1" customHeight="1" x14ac:dyDescent="0.2">
      <c r="A6" s="183"/>
      <c r="B6" s="180"/>
      <c r="C6" s="26" t="s">
        <v>58</v>
      </c>
      <c r="D6" s="18" t="s">
        <v>36</v>
      </c>
      <c r="E6" s="18" t="s">
        <v>37</v>
      </c>
      <c r="F6" s="18">
        <v>189</v>
      </c>
      <c r="G6" s="27">
        <v>5</v>
      </c>
      <c r="H6" s="8">
        <f>G6*F6</f>
        <v>945</v>
      </c>
      <c r="I6" s="177"/>
      <c r="J6" s="18" t="s">
        <v>9</v>
      </c>
      <c r="K6" s="9" t="s">
        <v>10</v>
      </c>
      <c r="L6" s="24"/>
      <c r="M6" s="24"/>
      <c r="N6" s="24"/>
    </row>
    <row r="7" spans="1:15" s="25" customFormat="1" ht="23.1" customHeight="1" x14ac:dyDescent="0.2">
      <c r="A7" s="187"/>
      <c r="B7" s="186"/>
      <c r="C7" s="28" t="s">
        <v>59</v>
      </c>
      <c r="D7" s="18" t="s">
        <v>36</v>
      </c>
      <c r="E7" s="18" t="s">
        <v>39</v>
      </c>
      <c r="F7" s="18">
        <v>50</v>
      </c>
      <c r="G7" s="27">
        <v>198.03</v>
      </c>
      <c r="H7" s="8">
        <f t="shared" ref="H7:H21" si="0">G7*F7</f>
        <v>9901.5</v>
      </c>
      <c r="I7" s="185"/>
      <c r="J7" s="18" t="s">
        <v>9</v>
      </c>
      <c r="K7" s="9" t="s">
        <v>10</v>
      </c>
      <c r="L7" s="24"/>
      <c r="M7" s="24"/>
      <c r="N7" s="24"/>
    </row>
    <row r="8" spans="1:15" s="25" customFormat="1" ht="12" x14ac:dyDescent="0.2">
      <c r="A8" s="98">
        <v>46204</v>
      </c>
      <c r="B8" s="97">
        <v>251</v>
      </c>
      <c r="C8" s="28" t="s">
        <v>97</v>
      </c>
      <c r="D8" s="18" t="s">
        <v>36</v>
      </c>
      <c r="E8" s="18" t="s">
        <v>37</v>
      </c>
      <c r="F8" s="18">
        <v>17</v>
      </c>
      <c r="G8" s="27">
        <v>150</v>
      </c>
      <c r="H8" s="8">
        <f t="shared" si="0"/>
        <v>2550</v>
      </c>
      <c r="I8" s="99" t="s">
        <v>98</v>
      </c>
      <c r="J8" s="18" t="s">
        <v>9</v>
      </c>
      <c r="K8" s="9" t="s">
        <v>10</v>
      </c>
      <c r="L8" s="24"/>
      <c r="M8" s="24"/>
      <c r="N8" s="24"/>
    </row>
    <row r="9" spans="1:15" s="25" customFormat="1" ht="12" x14ac:dyDescent="0.2">
      <c r="A9" s="182">
        <v>46204</v>
      </c>
      <c r="B9" s="179">
        <v>252</v>
      </c>
      <c r="C9" s="28" t="s">
        <v>95</v>
      </c>
      <c r="D9" s="17" t="s">
        <v>36</v>
      </c>
      <c r="E9" s="18" t="s">
        <v>38</v>
      </c>
      <c r="F9" s="18">
        <v>4</v>
      </c>
      <c r="G9" s="27">
        <v>729</v>
      </c>
      <c r="H9" s="8">
        <f t="shared" si="0"/>
        <v>2916</v>
      </c>
      <c r="I9" s="176" t="s">
        <v>106</v>
      </c>
      <c r="J9" s="18" t="s">
        <v>9</v>
      </c>
      <c r="K9" s="9" t="s">
        <v>10</v>
      </c>
      <c r="L9" s="24"/>
      <c r="M9" s="24"/>
      <c r="N9" s="24"/>
    </row>
    <row r="10" spans="1:15" s="25" customFormat="1" ht="12" x14ac:dyDescent="0.2">
      <c r="A10" s="183"/>
      <c r="B10" s="180"/>
      <c r="C10" s="28" t="s">
        <v>107</v>
      </c>
      <c r="D10" s="18" t="s">
        <v>36</v>
      </c>
      <c r="E10" s="18" t="s">
        <v>70</v>
      </c>
      <c r="F10" s="18">
        <v>6</v>
      </c>
      <c r="G10" s="27">
        <v>1000</v>
      </c>
      <c r="H10" s="8">
        <f t="shared" si="0"/>
        <v>6000</v>
      </c>
      <c r="I10" s="177"/>
      <c r="J10" s="18" t="s">
        <v>9</v>
      </c>
      <c r="K10" s="9" t="s">
        <v>10</v>
      </c>
      <c r="L10" s="24"/>
      <c r="M10" s="24"/>
      <c r="N10" s="24"/>
    </row>
    <row r="11" spans="1:15" s="25" customFormat="1" ht="12" x14ac:dyDescent="0.2">
      <c r="A11" s="183"/>
      <c r="B11" s="180"/>
      <c r="C11" s="28" t="s">
        <v>110</v>
      </c>
      <c r="D11" s="18" t="s">
        <v>36</v>
      </c>
      <c r="E11" s="18" t="s">
        <v>39</v>
      </c>
      <c r="F11" s="18">
        <v>21</v>
      </c>
      <c r="G11" s="27">
        <v>29</v>
      </c>
      <c r="H11" s="8">
        <f t="shared" si="0"/>
        <v>609</v>
      </c>
      <c r="I11" s="177"/>
      <c r="J11" s="18" t="s">
        <v>9</v>
      </c>
      <c r="K11" s="9" t="s">
        <v>10</v>
      </c>
      <c r="L11" s="24"/>
      <c r="M11" s="24"/>
      <c r="N11" s="24"/>
    </row>
    <row r="12" spans="1:15" s="25" customFormat="1" ht="12" x14ac:dyDescent="0.2">
      <c r="A12" s="183"/>
      <c r="B12" s="180"/>
      <c r="C12" s="28" t="s">
        <v>99</v>
      </c>
      <c r="D12" s="18" t="s">
        <v>36</v>
      </c>
      <c r="E12" s="18" t="s">
        <v>37</v>
      </c>
      <c r="F12" s="18">
        <v>5</v>
      </c>
      <c r="G12" s="27">
        <v>39.5</v>
      </c>
      <c r="H12" s="8">
        <f t="shared" si="0"/>
        <v>197.5</v>
      </c>
      <c r="I12" s="177"/>
      <c r="J12" s="18" t="s">
        <v>9</v>
      </c>
      <c r="K12" s="9" t="s">
        <v>10</v>
      </c>
      <c r="L12" s="24"/>
      <c r="M12" s="24"/>
      <c r="N12" s="24"/>
    </row>
    <row r="13" spans="1:15" s="25" customFormat="1" ht="12" x14ac:dyDescent="0.2">
      <c r="A13" s="183"/>
      <c r="B13" s="180"/>
      <c r="C13" s="28" t="s">
        <v>100</v>
      </c>
      <c r="D13" s="18" t="s">
        <v>36</v>
      </c>
      <c r="E13" s="18" t="s">
        <v>37</v>
      </c>
      <c r="F13" s="18">
        <v>2</v>
      </c>
      <c r="G13" s="27">
        <v>88</v>
      </c>
      <c r="H13" s="8">
        <f t="shared" si="0"/>
        <v>176</v>
      </c>
      <c r="I13" s="177"/>
      <c r="J13" s="18" t="s">
        <v>9</v>
      </c>
      <c r="K13" s="9" t="s">
        <v>10</v>
      </c>
      <c r="L13" s="24"/>
      <c r="M13" s="24"/>
      <c r="N13" s="24"/>
    </row>
    <row r="14" spans="1:15" s="25" customFormat="1" ht="12" x14ac:dyDescent="0.2">
      <c r="A14" s="183"/>
      <c r="B14" s="180"/>
      <c r="C14" s="28" t="s">
        <v>101</v>
      </c>
      <c r="D14" s="18" t="s">
        <v>36</v>
      </c>
      <c r="E14" s="18" t="s">
        <v>37</v>
      </c>
      <c r="F14" s="18">
        <v>4</v>
      </c>
      <c r="G14" s="27">
        <v>25</v>
      </c>
      <c r="H14" s="8">
        <f t="shared" si="0"/>
        <v>100</v>
      </c>
      <c r="I14" s="177"/>
      <c r="J14" s="18" t="s">
        <v>9</v>
      </c>
      <c r="K14" s="9" t="s">
        <v>10</v>
      </c>
      <c r="L14" s="24"/>
      <c r="M14" s="24"/>
      <c r="N14" s="24"/>
    </row>
    <row r="15" spans="1:15" s="25" customFormat="1" ht="12" x14ac:dyDescent="0.2">
      <c r="A15" s="183"/>
      <c r="B15" s="180"/>
      <c r="C15" s="28" t="s">
        <v>102</v>
      </c>
      <c r="D15" s="18" t="s">
        <v>36</v>
      </c>
      <c r="E15" s="18" t="s">
        <v>37</v>
      </c>
      <c r="F15" s="18">
        <v>2</v>
      </c>
      <c r="G15" s="27">
        <v>25</v>
      </c>
      <c r="H15" s="8">
        <f t="shared" si="0"/>
        <v>50</v>
      </c>
      <c r="I15" s="177"/>
      <c r="J15" s="18" t="s">
        <v>9</v>
      </c>
      <c r="K15" s="9" t="s">
        <v>10</v>
      </c>
      <c r="L15" s="24"/>
      <c r="M15" s="24"/>
      <c r="N15" s="24"/>
    </row>
    <row r="16" spans="1:15" s="25" customFormat="1" ht="24" x14ac:dyDescent="0.2">
      <c r="A16" s="183"/>
      <c r="B16" s="180"/>
      <c r="C16" s="28" t="s">
        <v>103</v>
      </c>
      <c r="D16" s="18" t="s">
        <v>36</v>
      </c>
      <c r="E16" s="18" t="s">
        <v>37</v>
      </c>
      <c r="F16" s="18">
        <v>1</v>
      </c>
      <c r="G16" s="27">
        <v>41</v>
      </c>
      <c r="H16" s="8">
        <f t="shared" si="0"/>
        <v>41</v>
      </c>
      <c r="I16" s="177"/>
      <c r="J16" s="18" t="s">
        <v>9</v>
      </c>
      <c r="K16" s="9" t="s">
        <v>10</v>
      </c>
      <c r="L16" s="24"/>
      <c r="M16" s="24"/>
      <c r="N16" s="24"/>
    </row>
    <row r="17" spans="1:15" s="25" customFormat="1" ht="12" x14ac:dyDescent="0.2">
      <c r="A17" s="183"/>
      <c r="B17" s="180"/>
      <c r="C17" s="28" t="s">
        <v>108</v>
      </c>
      <c r="D17" s="18" t="s">
        <v>36</v>
      </c>
      <c r="E17" s="18" t="s">
        <v>39</v>
      </c>
      <c r="F17" s="18">
        <v>14</v>
      </c>
      <c r="G17" s="27">
        <v>18</v>
      </c>
      <c r="H17" s="8">
        <f t="shared" si="0"/>
        <v>252</v>
      </c>
      <c r="I17" s="177"/>
      <c r="J17" s="18" t="s">
        <v>9</v>
      </c>
      <c r="K17" s="9" t="s">
        <v>10</v>
      </c>
      <c r="L17" s="24"/>
      <c r="M17" s="24"/>
      <c r="N17" s="24"/>
    </row>
    <row r="18" spans="1:15" s="25" customFormat="1" ht="12" x14ac:dyDescent="0.2">
      <c r="A18" s="183"/>
      <c r="B18" s="180"/>
      <c r="C18" s="28" t="s">
        <v>104</v>
      </c>
      <c r="D18" s="18" t="s">
        <v>36</v>
      </c>
      <c r="E18" s="18" t="s">
        <v>37</v>
      </c>
      <c r="F18" s="18">
        <v>47</v>
      </c>
      <c r="G18" s="27">
        <v>24.5</v>
      </c>
      <c r="H18" s="8">
        <f t="shared" si="0"/>
        <v>1151.5</v>
      </c>
      <c r="I18" s="177"/>
      <c r="J18" s="18" t="s">
        <v>9</v>
      </c>
      <c r="K18" s="9" t="s">
        <v>10</v>
      </c>
      <c r="L18" s="24"/>
      <c r="M18" s="24"/>
      <c r="N18" s="24"/>
    </row>
    <row r="19" spans="1:15" s="25" customFormat="1" ht="14.65" customHeight="1" x14ac:dyDescent="0.2">
      <c r="A19" s="183"/>
      <c r="B19" s="180"/>
      <c r="C19" s="28" t="s">
        <v>105</v>
      </c>
      <c r="D19" s="18" t="s">
        <v>36</v>
      </c>
      <c r="E19" s="18" t="s">
        <v>37</v>
      </c>
      <c r="F19" s="18">
        <v>3</v>
      </c>
      <c r="G19" s="27">
        <v>21.13</v>
      </c>
      <c r="H19" s="8">
        <f t="shared" si="0"/>
        <v>63.39</v>
      </c>
      <c r="I19" s="177"/>
      <c r="J19" s="18" t="s">
        <v>9</v>
      </c>
      <c r="K19" s="9" t="s">
        <v>10</v>
      </c>
      <c r="L19" s="24"/>
      <c r="M19" s="24"/>
      <c r="N19" s="24"/>
    </row>
    <row r="20" spans="1:15" s="25" customFormat="1" ht="12" x14ac:dyDescent="0.2">
      <c r="A20" s="183"/>
      <c r="B20" s="180"/>
      <c r="C20" s="28" t="s">
        <v>59</v>
      </c>
      <c r="D20" s="18" t="s">
        <v>36</v>
      </c>
      <c r="E20" s="18" t="s">
        <v>39</v>
      </c>
      <c r="F20" s="18">
        <v>6</v>
      </c>
      <c r="G20" s="27">
        <v>198.03</v>
      </c>
      <c r="H20" s="8">
        <f t="shared" si="0"/>
        <v>1188.18</v>
      </c>
      <c r="I20" s="177"/>
      <c r="J20" s="18" t="s">
        <v>9</v>
      </c>
      <c r="K20" s="9" t="s">
        <v>10</v>
      </c>
      <c r="L20" s="24"/>
      <c r="M20" s="24"/>
      <c r="N20" s="24"/>
    </row>
    <row r="21" spans="1:15" s="25" customFormat="1" ht="15" customHeight="1" x14ac:dyDescent="0.2">
      <c r="A21" s="187"/>
      <c r="B21" s="186"/>
      <c r="C21" s="28" t="s">
        <v>109</v>
      </c>
      <c r="D21" s="30" t="s">
        <v>36</v>
      </c>
      <c r="E21" s="30" t="s">
        <v>39</v>
      </c>
      <c r="F21" s="18">
        <v>4</v>
      </c>
      <c r="G21" s="27">
        <v>29.2</v>
      </c>
      <c r="H21" s="8">
        <f t="shared" si="0"/>
        <v>116.8</v>
      </c>
      <c r="I21" s="185"/>
      <c r="J21" s="30" t="s">
        <v>9</v>
      </c>
      <c r="K21" s="32" t="s">
        <v>10</v>
      </c>
      <c r="L21" s="24"/>
      <c r="M21" s="24"/>
      <c r="N21" s="24"/>
    </row>
    <row r="22" spans="1:15" s="25" customFormat="1" ht="24" x14ac:dyDescent="0.2">
      <c r="A22" s="106">
        <v>46204</v>
      </c>
      <c r="B22" s="105">
        <v>253</v>
      </c>
      <c r="C22" s="33" t="s">
        <v>111</v>
      </c>
      <c r="D22" s="30" t="s">
        <v>36</v>
      </c>
      <c r="E22" s="30" t="s">
        <v>70</v>
      </c>
      <c r="F22" s="30">
        <v>3</v>
      </c>
      <c r="G22" s="64">
        <v>7500</v>
      </c>
      <c r="H22" s="31">
        <f t="shared" ref="H22:H27" si="1">G22*F22</f>
        <v>22500</v>
      </c>
      <c r="I22" s="107" t="s">
        <v>66</v>
      </c>
      <c r="J22" s="30" t="s">
        <v>9</v>
      </c>
      <c r="K22" s="32" t="s">
        <v>10</v>
      </c>
      <c r="L22" s="24"/>
      <c r="M22" s="24"/>
      <c r="N22" s="24"/>
    </row>
    <row r="23" spans="1:15" s="25" customFormat="1" ht="24" x14ac:dyDescent="0.2">
      <c r="A23" s="111">
        <v>46204</v>
      </c>
      <c r="B23" s="113">
        <v>254</v>
      </c>
      <c r="C23" s="28" t="s">
        <v>112</v>
      </c>
      <c r="D23" s="18" t="s">
        <v>36</v>
      </c>
      <c r="E23" s="18" t="s">
        <v>113</v>
      </c>
      <c r="F23" s="18">
        <v>1</v>
      </c>
      <c r="G23" s="27">
        <v>35000</v>
      </c>
      <c r="H23" s="8">
        <f t="shared" si="1"/>
        <v>35000</v>
      </c>
      <c r="I23" s="109" t="s">
        <v>67</v>
      </c>
      <c r="J23" s="18" t="s">
        <v>9</v>
      </c>
      <c r="K23" s="9" t="s">
        <v>10</v>
      </c>
      <c r="L23" s="24"/>
      <c r="M23" s="24"/>
      <c r="N23" s="24"/>
    </row>
    <row r="24" spans="1:15" s="25" customFormat="1" ht="23.1" customHeight="1" x14ac:dyDescent="0.2">
      <c r="A24" s="203">
        <v>46205</v>
      </c>
      <c r="B24" s="201">
        <v>255</v>
      </c>
      <c r="C24" s="28" t="s">
        <v>46</v>
      </c>
      <c r="D24" s="18" t="s">
        <v>36</v>
      </c>
      <c r="E24" s="18" t="s">
        <v>44</v>
      </c>
      <c r="F24" s="18">
        <v>110</v>
      </c>
      <c r="G24" s="27">
        <v>16.670000000000002</v>
      </c>
      <c r="H24" s="8">
        <f t="shared" si="1"/>
        <v>1833.7000000000003</v>
      </c>
      <c r="I24" s="176" t="s">
        <v>118</v>
      </c>
      <c r="J24" s="18" t="s">
        <v>9</v>
      </c>
      <c r="K24" s="9" t="s">
        <v>10</v>
      </c>
      <c r="L24" s="24"/>
      <c r="M24" s="24"/>
      <c r="N24" s="24"/>
    </row>
    <row r="25" spans="1:15" s="25" customFormat="1" ht="23.1" customHeight="1" x14ac:dyDescent="0.2">
      <c r="A25" s="203"/>
      <c r="B25" s="201"/>
      <c r="C25" s="28" t="s">
        <v>43</v>
      </c>
      <c r="D25" s="18" t="s">
        <v>36</v>
      </c>
      <c r="E25" s="18" t="s">
        <v>44</v>
      </c>
      <c r="F25" s="18">
        <v>45</v>
      </c>
      <c r="G25" s="27">
        <v>14.97</v>
      </c>
      <c r="H25" s="8">
        <f t="shared" si="1"/>
        <v>673.65</v>
      </c>
      <c r="I25" s="177"/>
      <c r="J25" s="18" t="s">
        <v>9</v>
      </c>
      <c r="K25" s="9" t="s">
        <v>10</v>
      </c>
      <c r="L25" s="24"/>
      <c r="M25" s="24"/>
      <c r="N25" s="24"/>
    </row>
    <row r="26" spans="1:15" s="25" customFormat="1" ht="23.1" customHeight="1" x14ac:dyDescent="0.2">
      <c r="A26" s="203"/>
      <c r="B26" s="201"/>
      <c r="C26" s="28" t="s">
        <v>114</v>
      </c>
      <c r="D26" s="18" t="s">
        <v>36</v>
      </c>
      <c r="E26" s="18" t="s">
        <v>39</v>
      </c>
      <c r="F26" s="18">
        <v>5</v>
      </c>
      <c r="G26" s="27">
        <v>198.03</v>
      </c>
      <c r="H26" s="8">
        <f t="shared" si="1"/>
        <v>990.15</v>
      </c>
      <c r="I26" s="177"/>
      <c r="J26" s="18" t="s">
        <v>9</v>
      </c>
      <c r="K26" s="9" t="s">
        <v>10</v>
      </c>
      <c r="L26" s="24"/>
      <c r="M26" s="24"/>
      <c r="N26" s="24"/>
    </row>
    <row r="27" spans="1:15" s="25" customFormat="1" ht="24.75" thickBot="1" x14ac:dyDescent="0.25">
      <c r="A27" s="204"/>
      <c r="B27" s="202"/>
      <c r="C27" s="34" t="s">
        <v>116</v>
      </c>
      <c r="D27" s="19" t="s">
        <v>36</v>
      </c>
      <c r="E27" s="19" t="s">
        <v>115</v>
      </c>
      <c r="F27" s="19">
        <v>1</v>
      </c>
      <c r="G27" s="35">
        <v>7500</v>
      </c>
      <c r="H27" s="14">
        <f t="shared" si="1"/>
        <v>7500</v>
      </c>
      <c r="I27" s="178"/>
      <c r="J27" s="19" t="s">
        <v>9</v>
      </c>
      <c r="K27" s="15" t="s">
        <v>10</v>
      </c>
      <c r="L27" s="24"/>
      <c r="M27" s="24"/>
      <c r="N27" s="24"/>
    </row>
    <row r="28" spans="1:15" ht="30" customHeight="1" x14ac:dyDescent="0.25">
      <c r="A28" s="191" t="s">
        <v>11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3"/>
    </row>
    <row r="29" spans="1:15" ht="30" customHeight="1" x14ac:dyDescent="0.25">
      <c r="A29" s="194" t="str">
        <f>A2</f>
        <v>CONCENTRADO DE DONATIVOS SALIDAS JULIO 2026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6"/>
      <c r="O29" s="25"/>
    </row>
    <row r="30" spans="1:15" ht="30" customHeight="1" thickBot="1" x14ac:dyDescent="0.3">
      <c r="A30" s="188" t="s">
        <v>40</v>
      </c>
      <c r="B30" s="189"/>
      <c r="C30" s="189"/>
      <c r="D30" s="189"/>
      <c r="E30" s="189"/>
      <c r="F30" s="189"/>
      <c r="G30" s="189"/>
      <c r="H30" s="189"/>
      <c r="I30" s="189"/>
      <c r="J30" s="189"/>
      <c r="K30" s="190"/>
      <c r="O30" s="25"/>
    </row>
    <row r="31" spans="1:15" ht="30" customHeight="1" thickBot="1" x14ac:dyDescent="0.3">
      <c r="A31" s="36" t="s">
        <v>0</v>
      </c>
      <c r="B31" s="37" t="s">
        <v>1</v>
      </c>
      <c r="C31" s="37" t="s">
        <v>2</v>
      </c>
      <c r="D31" s="37" t="s">
        <v>16</v>
      </c>
      <c r="E31" s="37" t="s">
        <v>17</v>
      </c>
      <c r="F31" s="38" t="s">
        <v>3</v>
      </c>
      <c r="G31" s="37" t="s">
        <v>4</v>
      </c>
      <c r="H31" s="37" t="s">
        <v>5</v>
      </c>
      <c r="I31" s="37" t="s">
        <v>6</v>
      </c>
      <c r="J31" s="37" t="s">
        <v>7</v>
      </c>
      <c r="K31" s="37" t="s">
        <v>8</v>
      </c>
      <c r="O31" s="25"/>
    </row>
    <row r="32" spans="1:15" s="25" customFormat="1" ht="36" x14ac:dyDescent="0.2">
      <c r="A32" s="110">
        <v>46206</v>
      </c>
      <c r="B32" s="112">
        <v>256</v>
      </c>
      <c r="C32" s="20" t="s">
        <v>117</v>
      </c>
      <c r="D32" s="21" t="s">
        <v>36</v>
      </c>
      <c r="E32" s="21" t="s">
        <v>37</v>
      </c>
      <c r="F32" s="21">
        <v>20</v>
      </c>
      <c r="G32" s="22">
        <v>269</v>
      </c>
      <c r="H32" s="101">
        <f>G32*F32</f>
        <v>5380</v>
      </c>
      <c r="I32" s="108" t="s">
        <v>65</v>
      </c>
      <c r="J32" s="21" t="s">
        <v>9</v>
      </c>
      <c r="K32" s="23" t="s">
        <v>10</v>
      </c>
      <c r="L32" s="24"/>
      <c r="M32" s="24"/>
      <c r="N32" s="24"/>
    </row>
    <row r="33" spans="1:15" s="25" customFormat="1" ht="24" x14ac:dyDescent="0.2">
      <c r="A33" s="115">
        <v>46206</v>
      </c>
      <c r="B33" s="114">
        <v>257</v>
      </c>
      <c r="C33" s="26" t="s">
        <v>117</v>
      </c>
      <c r="D33" s="17" t="s">
        <v>36</v>
      </c>
      <c r="E33" s="17" t="s">
        <v>37</v>
      </c>
      <c r="F33" s="17">
        <v>80</v>
      </c>
      <c r="G33" s="29">
        <v>269</v>
      </c>
      <c r="H33" s="12">
        <f>G33*F33</f>
        <v>21520</v>
      </c>
      <c r="I33" s="116" t="s">
        <v>119</v>
      </c>
      <c r="J33" s="17" t="s">
        <v>9</v>
      </c>
      <c r="K33" s="13" t="s">
        <v>10</v>
      </c>
      <c r="L33" s="24"/>
      <c r="M33" s="24"/>
      <c r="N33" s="24"/>
    </row>
    <row r="34" spans="1:15" s="25" customFormat="1" ht="24" x14ac:dyDescent="0.2">
      <c r="A34" s="111">
        <v>46206</v>
      </c>
      <c r="B34" s="113">
        <v>258</v>
      </c>
      <c r="C34" s="26" t="s">
        <v>117</v>
      </c>
      <c r="D34" s="81" t="s">
        <v>36</v>
      </c>
      <c r="E34" s="17" t="s">
        <v>37</v>
      </c>
      <c r="F34" s="81">
        <v>50</v>
      </c>
      <c r="G34" s="100">
        <v>269</v>
      </c>
      <c r="H34" s="8">
        <f t="shared" ref="H34:H83" si="2">G34*F34</f>
        <v>13450</v>
      </c>
      <c r="I34" s="109" t="s">
        <v>120</v>
      </c>
      <c r="J34" s="30" t="s">
        <v>9</v>
      </c>
      <c r="K34" s="32" t="s">
        <v>10</v>
      </c>
      <c r="L34" s="24"/>
      <c r="M34" s="24"/>
      <c r="N34" s="24"/>
    </row>
    <row r="35" spans="1:15" s="25" customFormat="1" ht="14.65" customHeight="1" x14ac:dyDescent="0.2">
      <c r="A35" s="111">
        <v>46206</v>
      </c>
      <c r="B35" s="113">
        <v>259</v>
      </c>
      <c r="C35" s="28" t="s">
        <v>41</v>
      </c>
      <c r="D35" s="18" t="s">
        <v>36</v>
      </c>
      <c r="E35" s="17" t="s">
        <v>37</v>
      </c>
      <c r="F35" s="18">
        <v>30</v>
      </c>
      <c r="G35" s="27">
        <v>328.02</v>
      </c>
      <c r="H35" s="8">
        <f t="shared" si="2"/>
        <v>9840.5999999999985</v>
      </c>
      <c r="I35" s="109" t="s">
        <v>98</v>
      </c>
      <c r="J35" s="18" t="s">
        <v>9</v>
      </c>
      <c r="K35" s="9" t="s">
        <v>10</v>
      </c>
      <c r="L35" s="24"/>
      <c r="M35" s="24"/>
      <c r="N35" s="24"/>
    </row>
    <row r="36" spans="1:15" s="25" customFormat="1" ht="36" x14ac:dyDescent="0.2">
      <c r="A36" s="182">
        <v>46206</v>
      </c>
      <c r="B36" s="179">
        <v>260</v>
      </c>
      <c r="C36" s="28" t="s">
        <v>121</v>
      </c>
      <c r="D36" s="18" t="s">
        <v>36</v>
      </c>
      <c r="E36" s="18" t="s">
        <v>37</v>
      </c>
      <c r="F36" s="18">
        <v>17</v>
      </c>
      <c r="G36" s="27">
        <v>5</v>
      </c>
      <c r="H36" s="8">
        <f t="shared" si="2"/>
        <v>85</v>
      </c>
      <c r="I36" s="176" t="s">
        <v>48</v>
      </c>
      <c r="J36" s="18" t="s">
        <v>9</v>
      </c>
      <c r="K36" s="9" t="s">
        <v>10</v>
      </c>
      <c r="L36" s="24"/>
      <c r="M36" s="24"/>
      <c r="N36" s="24"/>
    </row>
    <row r="37" spans="1:15" s="25" customFormat="1" ht="36" x14ac:dyDescent="0.2">
      <c r="A37" s="183"/>
      <c r="B37" s="180"/>
      <c r="C37" s="28" t="s">
        <v>122</v>
      </c>
      <c r="D37" s="18" t="s">
        <v>36</v>
      </c>
      <c r="E37" s="18" t="s">
        <v>37</v>
      </c>
      <c r="F37" s="18">
        <v>72</v>
      </c>
      <c r="G37" s="27">
        <v>5</v>
      </c>
      <c r="H37" s="8">
        <f t="shared" si="2"/>
        <v>360</v>
      </c>
      <c r="I37" s="177"/>
      <c r="J37" s="18" t="s">
        <v>9</v>
      </c>
      <c r="K37" s="9" t="s">
        <v>10</v>
      </c>
      <c r="L37" s="24"/>
      <c r="M37" s="24"/>
      <c r="N37" s="24"/>
    </row>
    <row r="38" spans="1:15" s="25" customFormat="1" ht="12" x14ac:dyDescent="0.2">
      <c r="A38" s="183"/>
      <c r="B38" s="180"/>
      <c r="C38" s="28" t="s">
        <v>123</v>
      </c>
      <c r="D38" s="18" t="s">
        <v>36</v>
      </c>
      <c r="E38" s="18" t="s">
        <v>37</v>
      </c>
      <c r="F38" s="18">
        <v>8</v>
      </c>
      <c r="G38" s="27">
        <v>150</v>
      </c>
      <c r="H38" s="8">
        <f t="shared" si="2"/>
        <v>1200</v>
      </c>
      <c r="I38" s="177"/>
      <c r="J38" s="18" t="s">
        <v>9</v>
      </c>
      <c r="K38" s="9" t="s">
        <v>10</v>
      </c>
      <c r="L38" s="24"/>
      <c r="M38" s="24"/>
      <c r="N38" s="24"/>
    </row>
    <row r="39" spans="1:15" s="25" customFormat="1" ht="36" x14ac:dyDescent="0.2">
      <c r="A39" s="187"/>
      <c r="B39" s="186"/>
      <c r="C39" s="26" t="s">
        <v>124</v>
      </c>
      <c r="D39" s="17" t="s">
        <v>36</v>
      </c>
      <c r="E39" s="17" t="s">
        <v>38</v>
      </c>
      <c r="F39" s="17">
        <v>2</v>
      </c>
      <c r="G39" s="29">
        <v>50</v>
      </c>
      <c r="H39" s="12">
        <f t="shared" si="2"/>
        <v>100</v>
      </c>
      <c r="I39" s="185"/>
      <c r="J39" s="18" t="s">
        <v>9</v>
      </c>
      <c r="K39" s="9" t="s">
        <v>10</v>
      </c>
      <c r="L39" s="24"/>
      <c r="M39" s="24"/>
      <c r="N39" s="24"/>
    </row>
    <row r="40" spans="1:15" s="25" customFormat="1" ht="24" x14ac:dyDescent="0.2">
      <c r="A40" s="111">
        <v>46206</v>
      </c>
      <c r="B40" s="113">
        <v>261</v>
      </c>
      <c r="C40" s="26" t="s">
        <v>117</v>
      </c>
      <c r="D40" s="17" t="s">
        <v>36</v>
      </c>
      <c r="E40" s="17" t="s">
        <v>125</v>
      </c>
      <c r="F40" s="17">
        <v>150</v>
      </c>
      <c r="G40" s="29">
        <v>269</v>
      </c>
      <c r="H40" s="12">
        <f t="shared" si="2"/>
        <v>40350</v>
      </c>
      <c r="I40" s="109" t="s">
        <v>50</v>
      </c>
      <c r="J40" s="18" t="s">
        <v>9</v>
      </c>
      <c r="K40" s="9" t="s">
        <v>10</v>
      </c>
      <c r="L40" s="24"/>
      <c r="M40" s="24"/>
      <c r="N40" s="24"/>
    </row>
    <row r="41" spans="1:15" s="25" customFormat="1" ht="36" x14ac:dyDescent="0.2">
      <c r="A41" s="115">
        <v>46206</v>
      </c>
      <c r="B41" s="114">
        <v>262</v>
      </c>
      <c r="C41" s="26" t="s">
        <v>127</v>
      </c>
      <c r="D41" s="17" t="s">
        <v>36</v>
      </c>
      <c r="E41" s="17" t="s">
        <v>115</v>
      </c>
      <c r="F41" s="17">
        <v>1</v>
      </c>
      <c r="G41" s="29">
        <v>3750</v>
      </c>
      <c r="H41" s="12">
        <f t="shared" si="2"/>
        <v>3750</v>
      </c>
      <c r="I41" s="116" t="s">
        <v>126</v>
      </c>
      <c r="J41" s="17" t="s">
        <v>9</v>
      </c>
      <c r="K41" s="13" t="s">
        <v>10</v>
      </c>
      <c r="L41" s="24"/>
      <c r="M41" s="24"/>
      <c r="N41" s="24"/>
    </row>
    <row r="42" spans="1:15" s="25" customFormat="1" ht="24" x14ac:dyDescent="0.2">
      <c r="A42" s="98">
        <v>46206</v>
      </c>
      <c r="B42" s="97">
        <v>263</v>
      </c>
      <c r="C42" s="28" t="s">
        <v>117</v>
      </c>
      <c r="D42" s="18" t="s">
        <v>36</v>
      </c>
      <c r="E42" s="18" t="s">
        <v>37</v>
      </c>
      <c r="F42" s="18">
        <v>20</v>
      </c>
      <c r="G42" s="27">
        <v>269</v>
      </c>
      <c r="H42" s="8">
        <f t="shared" si="2"/>
        <v>5380</v>
      </c>
      <c r="I42" s="99" t="s">
        <v>128</v>
      </c>
      <c r="J42" s="18" t="s">
        <v>9</v>
      </c>
      <c r="K42" s="9" t="s">
        <v>10</v>
      </c>
      <c r="L42" s="24"/>
      <c r="M42" s="24"/>
      <c r="N42" s="24"/>
    </row>
    <row r="43" spans="1:15" s="25" customFormat="1" ht="24" x14ac:dyDescent="0.2">
      <c r="A43" s="98">
        <v>46206</v>
      </c>
      <c r="B43" s="97">
        <v>264</v>
      </c>
      <c r="C43" s="28" t="s">
        <v>117</v>
      </c>
      <c r="D43" s="18" t="s">
        <v>36</v>
      </c>
      <c r="E43" s="18" t="s">
        <v>37</v>
      </c>
      <c r="F43" s="18">
        <v>100</v>
      </c>
      <c r="G43" s="27">
        <v>269</v>
      </c>
      <c r="H43" s="8">
        <f t="shared" si="2"/>
        <v>26900</v>
      </c>
      <c r="I43" s="99" t="s">
        <v>129</v>
      </c>
      <c r="J43" s="18" t="s">
        <v>9</v>
      </c>
      <c r="K43" s="9" t="s">
        <v>10</v>
      </c>
      <c r="L43" s="24"/>
      <c r="M43" s="24"/>
      <c r="N43" s="24"/>
    </row>
    <row r="44" spans="1:15" s="25" customFormat="1" ht="65.650000000000006" customHeight="1" thickBot="1" x14ac:dyDescent="0.25">
      <c r="A44" s="135">
        <v>46206</v>
      </c>
      <c r="B44" s="133">
        <v>265</v>
      </c>
      <c r="C44" s="34" t="s">
        <v>117</v>
      </c>
      <c r="D44" s="19" t="s">
        <v>36</v>
      </c>
      <c r="E44" s="19" t="s">
        <v>37</v>
      </c>
      <c r="F44" s="19">
        <v>60</v>
      </c>
      <c r="G44" s="35">
        <v>269</v>
      </c>
      <c r="H44" s="14">
        <f t="shared" si="2"/>
        <v>16140</v>
      </c>
      <c r="I44" s="140" t="s">
        <v>130</v>
      </c>
      <c r="J44" s="19" t="s">
        <v>9</v>
      </c>
      <c r="K44" s="15" t="s">
        <v>10</v>
      </c>
      <c r="L44" s="24"/>
      <c r="M44" s="24"/>
      <c r="N44" s="24"/>
    </row>
    <row r="45" spans="1:15" ht="30" customHeight="1" x14ac:dyDescent="0.25">
      <c r="A45" s="191" t="s">
        <v>11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3"/>
    </row>
    <row r="46" spans="1:15" ht="30" customHeight="1" x14ac:dyDescent="0.25">
      <c r="A46" s="194" t="str">
        <f>A2</f>
        <v>CONCENTRADO DE DONATIVOS SALIDAS JULIO 2026</v>
      </c>
      <c r="B46" s="195"/>
      <c r="C46" s="195"/>
      <c r="D46" s="195"/>
      <c r="E46" s="195"/>
      <c r="F46" s="195"/>
      <c r="G46" s="195"/>
      <c r="H46" s="195"/>
      <c r="I46" s="195"/>
      <c r="J46" s="195"/>
      <c r="K46" s="196"/>
      <c r="O46" s="25"/>
    </row>
    <row r="47" spans="1:15" ht="30" customHeight="1" thickBot="1" x14ac:dyDescent="0.3">
      <c r="A47" s="188" t="s">
        <v>40</v>
      </c>
      <c r="B47" s="189"/>
      <c r="C47" s="189"/>
      <c r="D47" s="189"/>
      <c r="E47" s="189"/>
      <c r="F47" s="189"/>
      <c r="G47" s="189"/>
      <c r="H47" s="189"/>
      <c r="I47" s="189"/>
      <c r="J47" s="189"/>
      <c r="K47" s="190"/>
      <c r="O47" s="25"/>
    </row>
    <row r="48" spans="1:15" ht="30" customHeight="1" thickBot="1" x14ac:dyDescent="0.3">
      <c r="A48" s="36" t="s">
        <v>0</v>
      </c>
      <c r="B48" s="37" t="s">
        <v>1</v>
      </c>
      <c r="C48" s="37" t="s">
        <v>2</v>
      </c>
      <c r="D48" s="37" t="s">
        <v>16</v>
      </c>
      <c r="E48" s="37" t="s">
        <v>17</v>
      </c>
      <c r="F48" s="38" t="s">
        <v>3</v>
      </c>
      <c r="G48" s="37" t="s">
        <v>4</v>
      </c>
      <c r="H48" s="37" t="s">
        <v>5</v>
      </c>
      <c r="I48" s="37" t="s">
        <v>6</v>
      </c>
      <c r="J48" s="37" t="s">
        <v>7</v>
      </c>
      <c r="K48" s="37" t="s">
        <v>8</v>
      </c>
      <c r="O48" s="25"/>
    </row>
    <row r="49" spans="1:15" s="25" customFormat="1" ht="24" x14ac:dyDescent="0.2">
      <c r="A49" s="96">
        <v>46206</v>
      </c>
      <c r="B49" s="95">
        <v>266</v>
      </c>
      <c r="C49" s="26" t="s">
        <v>117</v>
      </c>
      <c r="D49" s="17" t="s">
        <v>36</v>
      </c>
      <c r="E49" s="17" t="s">
        <v>37</v>
      </c>
      <c r="F49" s="17">
        <f>50+50+20</f>
        <v>120</v>
      </c>
      <c r="G49" s="29">
        <v>269</v>
      </c>
      <c r="H49" s="12">
        <f t="shared" si="2"/>
        <v>32280</v>
      </c>
      <c r="I49" s="131" t="s">
        <v>131</v>
      </c>
      <c r="J49" s="17" t="s">
        <v>9</v>
      </c>
      <c r="K49" s="13" t="s">
        <v>10</v>
      </c>
      <c r="L49" s="24"/>
      <c r="M49" s="24"/>
      <c r="N49" s="24"/>
    </row>
    <row r="50" spans="1:15" s="25" customFormat="1" ht="24" x14ac:dyDescent="0.2">
      <c r="A50" s="98">
        <v>46206</v>
      </c>
      <c r="B50" s="97">
        <v>267</v>
      </c>
      <c r="C50" s="28" t="s">
        <v>117</v>
      </c>
      <c r="D50" s="18" t="s">
        <v>36</v>
      </c>
      <c r="E50" s="18" t="s">
        <v>37</v>
      </c>
      <c r="F50" s="18">
        <v>70</v>
      </c>
      <c r="G50" s="29">
        <v>269</v>
      </c>
      <c r="H50" s="8">
        <f t="shared" si="2"/>
        <v>18830</v>
      </c>
      <c r="I50" s="99" t="s">
        <v>132</v>
      </c>
      <c r="J50" s="18" t="s">
        <v>9</v>
      </c>
      <c r="K50" s="9" t="s">
        <v>10</v>
      </c>
      <c r="L50" s="24"/>
      <c r="M50" s="24"/>
      <c r="N50" s="24"/>
    </row>
    <row r="51" spans="1:15" s="25" customFormat="1" ht="24" x14ac:dyDescent="0.2">
      <c r="A51" s="111">
        <v>46206</v>
      </c>
      <c r="B51" s="113">
        <v>268</v>
      </c>
      <c r="C51" s="28" t="s">
        <v>117</v>
      </c>
      <c r="D51" s="18" t="s">
        <v>36</v>
      </c>
      <c r="E51" s="18" t="s">
        <v>37</v>
      </c>
      <c r="F51" s="18">
        <v>20</v>
      </c>
      <c r="G51" s="27">
        <v>269</v>
      </c>
      <c r="H51" s="8">
        <f t="shared" si="2"/>
        <v>5380</v>
      </c>
      <c r="I51" s="109" t="s">
        <v>133</v>
      </c>
      <c r="J51" s="18" t="s">
        <v>9</v>
      </c>
      <c r="K51" s="9" t="s">
        <v>10</v>
      </c>
      <c r="L51" s="24"/>
      <c r="M51" s="24"/>
      <c r="N51" s="24"/>
    </row>
    <row r="52" spans="1:15" s="25" customFormat="1" ht="14.65" customHeight="1" x14ac:dyDescent="0.2">
      <c r="A52" s="182">
        <v>46206</v>
      </c>
      <c r="B52" s="179">
        <v>269</v>
      </c>
      <c r="C52" s="28" t="s">
        <v>134</v>
      </c>
      <c r="D52" s="18" t="s">
        <v>36</v>
      </c>
      <c r="E52" s="18" t="s">
        <v>70</v>
      </c>
      <c r="F52" s="18">
        <v>15</v>
      </c>
      <c r="G52" s="27">
        <v>1000</v>
      </c>
      <c r="H52" s="8">
        <f t="shared" si="2"/>
        <v>15000</v>
      </c>
      <c r="I52" s="176" t="s">
        <v>12</v>
      </c>
      <c r="J52" s="18" t="s">
        <v>9</v>
      </c>
      <c r="K52" s="9" t="s">
        <v>10</v>
      </c>
      <c r="L52" s="24"/>
      <c r="M52" s="24"/>
      <c r="N52" s="24"/>
    </row>
    <row r="53" spans="1:15" s="25" customFormat="1" ht="14.65" customHeight="1" x14ac:dyDescent="0.25">
      <c r="A53" s="187"/>
      <c r="B53" s="186"/>
      <c r="C53" s="28" t="s">
        <v>134</v>
      </c>
      <c r="D53" s="18" t="s">
        <v>36</v>
      </c>
      <c r="E53" s="18" t="s">
        <v>135</v>
      </c>
      <c r="F53" s="18">
        <v>1</v>
      </c>
      <c r="G53" s="27">
        <v>1000</v>
      </c>
      <c r="H53" s="8">
        <f t="shared" si="2"/>
        <v>1000</v>
      </c>
      <c r="I53" s="185"/>
      <c r="J53" s="18" t="s">
        <v>9</v>
      </c>
      <c r="K53" s="9" t="s">
        <v>10</v>
      </c>
      <c r="L53" s="24"/>
      <c r="M53" s="24"/>
      <c r="N53" s="24"/>
      <c r="O53" s="6"/>
    </row>
    <row r="54" spans="1:15" s="25" customFormat="1" ht="24" x14ac:dyDescent="0.25">
      <c r="A54" s="111">
        <v>46209</v>
      </c>
      <c r="B54" s="113">
        <v>270</v>
      </c>
      <c r="C54" s="28" t="s">
        <v>68</v>
      </c>
      <c r="D54" s="18" t="s">
        <v>36</v>
      </c>
      <c r="E54" s="18" t="s">
        <v>37</v>
      </c>
      <c r="F54" s="18">
        <v>10</v>
      </c>
      <c r="G54" s="27">
        <v>269</v>
      </c>
      <c r="H54" s="8">
        <f t="shared" si="2"/>
        <v>2690</v>
      </c>
      <c r="I54" s="109" t="s">
        <v>66</v>
      </c>
      <c r="J54" s="18" t="s">
        <v>9</v>
      </c>
      <c r="K54" s="9" t="s">
        <v>10</v>
      </c>
      <c r="L54" s="24"/>
      <c r="M54" s="24"/>
      <c r="N54" s="24"/>
      <c r="O54" s="6"/>
    </row>
    <row r="55" spans="1:15" s="25" customFormat="1" ht="48" x14ac:dyDescent="0.25">
      <c r="A55" s="134">
        <v>46212</v>
      </c>
      <c r="B55" s="132">
        <v>271</v>
      </c>
      <c r="C55" s="28" t="s">
        <v>69</v>
      </c>
      <c r="D55" s="18" t="s">
        <v>36</v>
      </c>
      <c r="E55" s="18" t="s">
        <v>37</v>
      </c>
      <c r="F55" s="18">
        <v>20</v>
      </c>
      <c r="G55" s="27">
        <v>269</v>
      </c>
      <c r="H55" s="8">
        <f t="shared" si="2"/>
        <v>5380</v>
      </c>
      <c r="I55" s="123" t="s">
        <v>136</v>
      </c>
      <c r="J55" s="18" t="s">
        <v>9</v>
      </c>
      <c r="K55" s="9" t="s">
        <v>10</v>
      </c>
      <c r="L55" s="24"/>
      <c r="M55" s="24"/>
      <c r="N55" s="24"/>
      <c r="O55" s="6"/>
    </row>
    <row r="56" spans="1:15" s="25" customFormat="1" ht="24" x14ac:dyDescent="0.2">
      <c r="A56" s="130">
        <v>46212</v>
      </c>
      <c r="B56" s="129">
        <v>272</v>
      </c>
      <c r="C56" s="26" t="s">
        <v>137</v>
      </c>
      <c r="D56" s="17" t="s">
        <v>36</v>
      </c>
      <c r="E56" s="17" t="s">
        <v>38</v>
      </c>
      <c r="F56" s="17">
        <v>20</v>
      </c>
      <c r="G56" s="29">
        <v>2500</v>
      </c>
      <c r="H56" s="12">
        <f>G56*F56</f>
        <v>50000</v>
      </c>
      <c r="I56" s="131" t="s">
        <v>138</v>
      </c>
      <c r="J56" s="17" t="s">
        <v>9</v>
      </c>
      <c r="K56" s="13" t="s">
        <v>10</v>
      </c>
      <c r="L56" s="24"/>
      <c r="M56" s="24"/>
      <c r="N56" s="24"/>
    </row>
    <row r="57" spans="1:15" s="25" customFormat="1" ht="24" x14ac:dyDescent="0.2">
      <c r="A57" s="111">
        <v>46212</v>
      </c>
      <c r="B57" s="113">
        <v>273</v>
      </c>
      <c r="C57" s="28" t="s">
        <v>117</v>
      </c>
      <c r="D57" s="17" t="s">
        <v>36</v>
      </c>
      <c r="E57" s="18" t="s">
        <v>37</v>
      </c>
      <c r="F57" s="18">
        <v>30</v>
      </c>
      <c r="G57" s="27">
        <v>269</v>
      </c>
      <c r="H57" s="8">
        <f t="shared" si="2"/>
        <v>8070</v>
      </c>
      <c r="I57" s="109" t="s">
        <v>48</v>
      </c>
      <c r="J57" s="18" t="s">
        <v>9</v>
      </c>
      <c r="K57" s="9" t="s">
        <v>10</v>
      </c>
      <c r="L57" s="24"/>
      <c r="M57" s="24"/>
      <c r="N57" s="24"/>
    </row>
    <row r="58" spans="1:15" s="25" customFormat="1" ht="12" x14ac:dyDescent="0.2">
      <c r="A58" s="182">
        <v>46212</v>
      </c>
      <c r="B58" s="179">
        <v>274</v>
      </c>
      <c r="C58" s="28" t="s">
        <v>139</v>
      </c>
      <c r="D58" s="17" t="s">
        <v>36</v>
      </c>
      <c r="E58" s="18" t="s">
        <v>142</v>
      </c>
      <c r="F58" s="18">
        <v>1</v>
      </c>
      <c r="G58" s="27">
        <v>250</v>
      </c>
      <c r="H58" s="8">
        <f t="shared" si="2"/>
        <v>250</v>
      </c>
      <c r="I58" s="176" t="s">
        <v>49</v>
      </c>
      <c r="J58" s="18" t="s">
        <v>9</v>
      </c>
      <c r="K58" s="9" t="s">
        <v>10</v>
      </c>
      <c r="L58" s="24"/>
      <c r="M58" s="24"/>
      <c r="N58" s="24"/>
    </row>
    <row r="59" spans="1:15" s="25" customFormat="1" ht="23.65" customHeight="1" x14ac:dyDescent="0.2">
      <c r="A59" s="183"/>
      <c r="B59" s="180"/>
      <c r="C59" s="28" t="s">
        <v>140</v>
      </c>
      <c r="D59" s="18" t="s">
        <v>36</v>
      </c>
      <c r="E59" s="18" t="s">
        <v>37</v>
      </c>
      <c r="F59" s="18">
        <v>3</v>
      </c>
      <c r="G59" s="27">
        <v>250</v>
      </c>
      <c r="H59" s="8">
        <f t="shared" si="2"/>
        <v>750</v>
      </c>
      <c r="I59" s="177"/>
      <c r="J59" s="18" t="s">
        <v>9</v>
      </c>
      <c r="K59" s="9" t="s">
        <v>10</v>
      </c>
      <c r="L59" s="24"/>
      <c r="M59" s="24"/>
      <c r="N59" s="24"/>
    </row>
    <row r="60" spans="1:15" s="25" customFormat="1" ht="12" x14ac:dyDescent="0.2">
      <c r="A60" s="187"/>
      <c r="B60" s="186"/>
      <c r="C60" s="28" t="s">
        <v>141</v>
      </c>
      <c r="D60" s="17" t="s">
        <v>36</v>
      </c>
      <c r="E60" s="17" t="s">
        <v>113</v>
      </c>
      <c r="F60" s="17">
        <v>1</v>
      </c>
      <c r="G60" s="27">
        <v>250</v>
      </c>
      <c r="H60" s="8">
        <f t="shared" si="2"/>
        <v>250</v>
      </c>
      <c r="I60" s="185"/>
      <c r="J60" s="17" t="s">
        <v>9</v>
      </c>
      <c r="K60" s="13" t="s">
        <v>10</v>
      </c>
      <c r="L60" s="24"/>
      <c r="M60" s="24"/>
      <c r="N60" s="24"/>
    </row>
    <row r="61" spans="1:15" s="25" customFormat="1" ht="12" x14ac:dyDescent="0.2">
      <c r="A61" s="182">
        <v>46212</v>
      </c>
      <c r="B61" s="179">
        <v>275</v>
      </c>
      <c r="C61" s="26" t="s">
        <v>143</v>
      </c>
      <c r="D61" s="17" t="s">
        <v>36</v>
      </c>
      <c r="E61" s="17" t="s">
        <v>113</v>
      </c>
      <c r="F61" s="17">
        <v>1</v>
      </c>
      <c r="G61" s="27">
        <v>250</v>
      </c>
      <c r="H61" s="8">
        <f t="shared" si="2"/>
        <v>250</v>
      </c>
      <c r="I61" s="176" t="s">
        <v>49</v>
      </c>
      <c r="J61" s="17" t="s">
        <v>9</v>
      </c>
      <c r="K61" s="13" t="s">
        <v>10</v>
      </c>
      <c r="L61" s="24"/>
      <c r="M61" s="24"/>
      <c r="N61" s="24"/>
    </row>
    <row r="62" spans="1:15" s="25" customFormat="1" ht="12" x14ac:dyDescent="0.2">
      <c r="A62" s="187"/>
      <c r="B62" s="186"/>
      <c r="C62" s="28" t="s">
        <v>141</v>
      </c>
      <c r="D62" s="18" t="s">
        <v>36</v>
      </c>
      <c r="E62" s="18" t="s">
        <v>113</v>
      </c>
      <c r="F62" s="18">
        <v>1</v>
      </c>
      <c r="G62" s="27">
        <v>250</v>
      </c>
      <c r="H62" s="8">
        <f t="shared" si="2"/>
        <v>250</v>
      </c>
      <c r="I62" s="185"/>
      <c r="J62" s="18" t="s">
        <v>9</v>
      </c>
      <c r="K62" s="9" t="s">
        <v>10</v>
      </c>
      <c r="L62" s="24"/>
      <c r="M62" s="24"/>
      <c r="N62" s="24"/>
    </row>
    <row r="63" spans="1:15" s="25" customFormat="1" ht="23.65" customHeight="1" x14ac:dyDescent="0.2">
      <c r="A63" s="111">
        <v>46212</v>
      </c>
      <c r="B63" s="113">
        <v>276</v>
      </c>
      <c r="C63" s="28" t="s">
        <v>41</v>
      </c>
      <c r="D63" s="17" t="s">
        <v>36</v>
      </c>
      <c r="E63" s="17" t="s">
        <v>37</v>
      </c>
      <c r="F63" s="17">
        <v>4</v>
      </c>
      <c r="G63" s="27">
        <v>328.02</v>
      </c>
      <c r="H63" s="8">
        <f t="shared" si="2"/>
        <v>1312.08</v>
      </c>
      <c r="I63" s="109" t="s">
        <v>42</v>
      </c>
      <c r="J63" s="17" t="s">
        <v>9</v>
      </c>
      <c r="K63" s="13" t="s">
        <v>10</v>
      </c>
      <c r="L63" s="24"/>
      <c r="M63" s="24"/>
      <c r="N63" s="24"/>
    </row>
    <row r="64" spans="1:15" s="25" customFormat="1" ht="23.65" customHeight="1" x14ac:dyDescent="0.2">
      <c r="A64" s="182">
        <v>46212</v>
      </c>
      <c r="B64" s="179">
        <v>277</v>
      </c>
      <c r="C64" s="28" t="s">
        <v>144</v>
      </c>
      <c r="D64" s="18" t="s">
        <v>36</v>
      </c>
      <c r="E64" s="18" t="s">
        <v>37</v>
      </c>
      <c r="F64" s="18">
        <v>24</v>
      </c>
      <c r="G64" s="27">
        <v>20.59</v>
      </c>
      <c r="H64" s="8">
        <f>G64*F64</f>
        <v>494.15999999999997</v>
      </c>
      <c r="I64" s="176" t="s">
        <v>67</v>
      </c>
      <c r="J64" s="18" t="s">
        <v>9</v>
      </c>
      <c r="K64" s="9" t="s">
        <v>10</v>
      </c>
      <c r="L64" s="24"/>
      <c r="M64" s="24"/>
      <c r="N64" s="24"/>
    </row>
    <row r="65" spans="1:15" s="25" customFormat="1" ht="23.65" customHeight="1" x14ac:dyDescent="0.2">
      <c r="A65" s="183"/>
      <c r="B65" s="180"/>
      <c r="C65" s="28" t="s">
        <v>145</v>
      </c>
      <c r="D65" s="18" t="s">
        <v>36</v>
      </c>
      <c r="E65" s="17" t="s">
        <v>37</v>
      </c>
      <c r="F65" s="17">
        <v>72</v>
      </c>
      <c r="G65" s="27">
        <v>4.38</v>
      </c>
      <c r="H65" s="8">
        <f>G65*F65</f>
        <v>315.36</v>
      </c>
      <c r="I65" s="177"/>
      <c r="J65" s="18" t="s">
        <v>9</v>
      </c>
      <c r="K65" s="9" t="s">
        <v>10</v>
      </c>
      <c r="L65" s="24"/>
      <c r="M65" s="24"/>
      <c r="N65" s="24"/>
    </row>
    <row r="66" spans="1:15" s="25" customFormat="1" ht="23.65" customHeight="1" thickBot="1" x14ac:dyDescent="0.25">
      <c r="A66" s="184"/>
      <c r="B66" s="181"/>
      <c r="C66" s="34" t="s">
        <v>146</v>
      </c>
      <c r="D66" s="19" t="s">
        <v>36</v>
      </c>
      <c r="E66" s="141" t="s">
        <v>37</v>
      </c>
      <c r="F66" s="141">
        <v>2</v>
      </c>
      <c r="G66" s="35">
        <v>1499.5</v>
      </c>
      <c r="H66" s="14">
        <f>G66*F66</f>
        <v>2999</v>
      </c>
      <c r="I66" s="178"/>
      <c r="J66" s="19" t="s">
        <v>9</v>
      </c>
      <c r="K66" s="15" t="s">
        <v>10</v>
      </c>
      <c r="L66" s="24"/>
      <c r="M66" s="24"/>
      <c r="N66" s="24"/>
    </row>
    <row r="67" spans="1:15" ht="30" customHeight="1" x14ac:dyDescent="0.25">
      <c r="A67" s="191" t="s">
        <v>11</v>
      </c>
      <c r="B67" s="192"/>
      <c r="C67" s="192"/>
      <c r="D67" s="192"/>
      <c r="E67" s="192"/>
      <c r="F67" s="192"/>
      <c r="G67" s="192"/>
      <c r="H67" s="192"/>
      <c r="I67" s="192"/>
      <c r="J67" s="192"/>
      <c r="K67" s="193"/>
    </row>
    <row r="68" spans="1:15" ht="30" customHeight="1" x14ac:dyDescent="0.25">
      <c r="A68" s="194" t="str">
        <f>A2</f>
        <v>CONCENTRADO DE DONATIVOS SALIDAS JULIO 2026</v>
      </c>
      <c r="B68" s="195"/>
      <c r="C68" s="195"/>
      <c r="D68" s="195"/>
      <c r="E68" s="195"/>
      <c r="F68" s="195"/>
      <c r="G68" s="195"/>
      <c r="H68" s="195"/>
      <c r="I68" s="195"/>
      <c r="J68" s="195"/>
      <c r="K68" s="196"/>
      <c r="O68" s="25"/>
    </row>
    <row r="69" spans="1:15" ht="30" customHeight="1" thickBot="1" x14ac:dyDescent="0.3">
      <c r="A69" s="188" t="s">
        <v>40</v>
      </c>
      <c r="B69" s="189"/>
      <c r="C69" s="189"/>
      <c r="D69" s="189"/>
      <c r="E69" s="189"/>
      <c r="F69" s="189"/>
      <c r="G69" s="189"/>
      <c r="H69" s="189"/>
      <c r="I69" s="189"/>
      <c r="J69" s="189"/>
      <c r="K69" s="190"/>
      <c r="O69" s="25"/>
    </row>
    <row r="70" spans="1:15" ht="30" customHeight="1" thickBot="1" x14ac:dyDescent="0.3">
      <c r="A70" s="36" t="s">
        <v>0</v>
      </c>
      <c r="B70" s="37" t="s">
        <v>1</v>
      </c>
      <c r="C70" s="37" t="s">
        <v>2</v>
      </c>
      <c r="D70" s="37" t="s">
        <v>16</v>
      </c>
      <c r="E70" s="37" t="s">
        <v>17</v>
      </c>
      <c r="F70" s="38" t="s">
        <v>3</v>
      </c>
      <c r="G70" s="37" t="s">
        <v>4</v>
      </c>
      <c r="H70" s="37" t="s">
        <v>5</v>
      </c>
      <c r="I70" s="37" t="s">
        <v>6</v>
      </c>
      <c r="J70" s="37" t="s">
        <v>7</v>
      </c>
      <c r="K70" s="37" t="s">
        <v>8</v>
      </c>
      <c r="O70" s="25"/>
    </row>
    <row r="71" spans="1:15" s="25" customFormat="1" ht="23.65" customHeight="1" x14ac:dyDescent="0.2">
      <c r="A71" s="198">
        <v>46212</v>
      </c>
      <c r="B71" s="197">
        <v>277</v>
      </c>
      <c r="C71" s="20" t="s">
        <v>147</v>
      </c>
      <c r="D71" s="21" t="s">
        <v>36</v>
      </c>
      <c r="E71" s="21" t="s">
        <v>37</v>
      </c>
      <c r="F71" s="21">
        <v>11</v>
      </c>
      <c r="G71" s="22">
        <v>400</v>
      </c>
      <c r="H71" s="101">
        <f>G71*F71</f>
        <v>4400</v>
      </c>
      <c r="I71" s="199" t="s">
        <v>67</v>
      </c>
      <c r="J71" s="21" t="s">
        <v>9</v>
      </c>
      <c r="K71" s="23" t="s">
        <v>10</v>
      </c>
      <c r="L71" s="24"/>
      <c r="M71" s="24"/>
      <c r="N71" s="24"/>
    </row>
    <row r="72" spans="1:15" s="25" customFormat="1" ht="23.65" customHeight="1" x14ac:dyDescent="0.2">
      <c r="A72" s="183"/>
      <c r="B72" s="180"/>
      <c r="C72" s="28" t="s">
        <v>148</v>
      </c>
      <c r="D72" s="18" t="s">
        <v>36</v>
      </c>
      <c r="E72" s="17" t="s">
        <v>37</v>
      </c>
      <c r="F72" s="17">
        <v>1</v>
      </c>
      <c r="G72" s="27">
        <v>450</v>
      </c>
      <c r="H72" s="8">
        <f t="shared" si="2"/>
        <v>450</v>
      </c>
      <c r="I72" s="177"/>
      <c r="J72" s="18" t="s">
        <v>9</v>
      </c>
      <c r="K72" s="9" t="s">
        <v>10</v>
      </c>
      <c r="L72" s="24"/>
      <c r="M72" s="24"/>
      <c r="N72" s="24"/>
    </row>
    <row r="73" spans="1:15" s="25" customFormat="1" ht="14.65" customHeight="1" x14ac:dyDescent="0.2">
      <c r="A73" s="183"/>
      <c r="B73" s="180"/>
      <c r="C73" s="28" t="s">
        <v>149</v>
      </c>
      <c r="D73" s="18" t="s">
        <v>36</v>
      </c>
      <c r="E73" s="17" t="s">
        <v>155</v>
      </c>
      <c r="F73" s="17">
        <v>3</v>
      </c>
      <c r="G73" s="27">
        <v>3000</v>
      </c>
      <c r="H73" s="8">
        <f t="shared" si="2"/>
        <v>9000</v>
      </c>
      <c r="I73" s="177"/>
      <c r="J73" s="18" t="s">
        <v>9</v>
      </c>
      <c r="K73" s="9" t="s">
        <v>10</v>
      </c>
      <c r="L73" s="24"/>
      <c r="M73" s="24"/>
      <c r="N73" s="24"/>
    </row>
    <row r="74" spans="1:15" s="25" customFormat="1" ht="14.65" customHeight="1" x14ac:dyDescent="0.2">
      <c r="A74" s="183"/>
      <c r="B74" s="180"/>
      <c r="C74" s="28" t="s">
        <v>150</v>
      </c>
      <c r="D74" s="18" t="s">
        <v>36</v>
      </c>
      <c r="E74" s="123" t="s">
        <v>154</v>
      </c>
      <c r="F74" s="17">
        <v>1</v>
      </c>
      <c r="G74" s="27">
        <v>3000</v>
      </c>
      <c r="H74" s="8">
        <f t="shared" si="2"/>
        <v>3000</v>
      </c>
      <c r="I74" s="177"/>
      <c r="J74" s="18" t="s">
        <v>9</v>
      </c>
      <c r="K74" s="9" t="s">
        <v>10</v>
      </c>
      <c r="L74" s="24"/>
      <c r="M74" s="24"/>
      <c r="N74" s="24"/>
    </row>
    <row r="75" spans="1:15" s="25" customFormat="1" ht="24" x14ac:dyDescent="0.25">
      <c r="A75" s="183"/>
      <c r="B75" s="180"/>
      <c r="C75" s="28" t="s">
        <v>151</v>
      </c>
      <c r="D75" s="18" t="s">
        <v>36</v>
      </c>
      <c r="E75" s="123" t="s">
        <v>155</v>
      </c>
      <c r="F75" s="17">
        <v>9</v>
      </c>
      <c r="G75" s="27">
        <v>750</v>
      </c>
      <c r="H75" s="8">
        <f t="shared" si="2"/>
        <v>6750</v>
      </c>
      <c r="I75" s="177"/>
      <c r="J75" s="18" t="s">
        <v>9</v>
      </c>
      <c r="K75" s="9" t="s">
        <v>10</v>
      </c>
      <c r="L75" s="24"/>
      <c r="M75" s="24"/>
      <c r="N75" s="24"/>
      <c r="O75" s="6"/>
    </row>
    <row r="76" spans="1:15" s="25" customFormat="1" x14ac:dyDescent="0.25">
      <c r="A76" s="183"/>
      <c r="B76" s="180"/>
      <c r="C76" s="28" t="s">
        <v>152</v>
      </c>
      <c r="D76" s="18" t="s">
        <v>36</v>
      </c>
      <c r="E76" s="123" t="s">
        <v>155</v>
      </c>
      <c r="F76" s="17">
        <v>9</v>
      </c>
      <c r="G76" s="27">
        <v>750</v>
      </c>
      <c r="H76" s="8">
        <f t="shared" si="2"/>
        <v>6750</v>
      </c>
      <c r="I76" s="177"/>
      <c r="J76" s="18" t="s">
        <v>9</v>
      </c>
      <c r="K76" s="9" t="s">
        <v>10</v>
      </c>
      <c r="L76" s="24"/>
      <c r="M76" s="24"/>
      <c r="N76" s="24"/>
      <c r="O76" s="6"/>
    </row>
    <row r="77" spans="1:15" s="25" customFormat="1" ht="23.65" customHeight="1" x14ac:dyDescent="0.25">
      <c r="A77" s="187"/>
      <c r="B77" s="186"/>
      <c r="C77" s="28" t="s">
        <v>153</v>
      </c>
      <c r="D77" s="18" t="s">
        <v>36</v>
      </c>
      <c r="E77" s="17" t="s">
        <v>37</v>
      </c>
      <c r="F77" s="17">
        <v>7</v>
      </c>
      <c r="G77" s="27">
        <v>100</v>
      </c>
      <c r="H77" s="8">
        <f t="shared" si="2"/>
        <v>700</v>
      </c>
      <c r="I77" s="185"/>
      <c r="J77" s="18" t="s">
        <v>9</v>
      </c>
      <c r="K77" s="9" t="s">
        <v>10</v>
      </c>
      <c r="L77" s="24"/>
      <c r="M77" s="24"/>
      <c r="N77" s="24"/>
      <c r="O77" s="6"/>
    </row>
    <row r="78" spans="1:15" s="25" customFormat="1" ht="12" x14ac:dyDescent="0.2">
      <c r="A78" s="183">
        <v>46212</v>
      </c>
      <c r="B78" s="180">
        <v>278</v>
      </c>
      <c r="C78" s="26" t="s">
        <v>43</v>
      </c>
      <c r="D78" s="17" t="s">
        <v>36</v>
      </c>
      <c r="E78" s="17" t="s">
        <v>44</v>
      </c>
      <c r="F78" s="17">
        <v>85</v>
      </c>
      <c r="G78" s="29">
        <v>14.46</v>
      </c>
      <c r="H78" s="12">
        <f t="shared" si="2"/>
        <v>1229.1000000000001</v>
      </c>
      <c r="I78" s="176" t="s">
        <v>157</v>
      </c>
      <c r="J78" s="17" t="s">
        <v>9</v>
      </c>
      <c r="K78" s="13" t="s">
        <v>10</v>
      </c>
      <c r="L78" s="24"/>
      <c r="M78" s="24"/>
      <c r="N78" s="24"/>
    </row>
    <row r="79" spans="1:15" s="25" customFormat="1" ht="12" x14ac:dyDescent="0.2">
      <c r="A79" s="183"/>
      <c r="B79" s="180"/>
      <c r="C79" s="28" t="s">
        <v>45</v>
      </c>
      <c r="D79" s="18" t="s">
        <v>36</v>
      </c>
      <c r="E79" s="18" t="s">
        <v>44</v>
      </c>
      <c r="F79" s="18">
        <v>85</v>
      </c>
      <c r="G79" s="29">
        <v>16.27</v>
      </c>
      <c r="H79" s="8">
        <f t="shared" si="2"/>
        <v>1382.95</v>
      </c>
      <c r="I79" s="177"/>
      <c r="J79" s="18" t="s">
        <v>9</v>
      </c>
      <c r="K79" s="9" t="s">
        <v>10</v>
      </c>
      <c r="L79" s="24"/>
      <c r="M79" s="24"/>
      <c r="N79" s="24"/>
    </row>
    <row r="80" spans="1:15" s="25" customFormat="1" ht="12" x14ac:dyDescent="0.2">
      <c r="A80" s="183"/>
      <c r="B80" s="180"/>
      <c r="C80" s="28" t="s">
        <v>47</v>
      </c>
      <c r="D80" s="18" t="s">
        <v>36</v>
      </c>
      <c r="E80" s="18" t="s">
        <v>44</v>
      </c>
      <c r="F80" s="18">
        <v>68</v>
      </c>
      <c r="G80" s="29">
        <v>25.51</v>
      </c>
      <c r="H80" s="8">
        <f t="shared" si="2"/>
        <v>1734.68</v>
      </c>
      <c r="I80" s="177"/>
      <c r="J80" s="18" t="s">
        <v>9</v>
      </c>
      <c r="K80" s="9" t="s">
        <v>10</v>
      </c>
      <c r="L80" s="24"/>
      <c r="M80" s="24"/>
      <c r="N80" s="24"/>
    </row>
    <row r="81" spans="1:15" s="25" customFormat="1" ht="12" x14ac:dyDescent="0.2">
      <c r="A81" s="187"/>
      <c r="B81" s="186"/>
      <c r="C81" s="28" t="s">
        <v>46</v>
      </c>
      <c r="D81" s="18" t="s">
        <v>36</v>
      </c>
      <c r="E81" s="18" t="s">
        <v>44</v>
      </c>
      <c r="F81" s="18">
        <v>85</v>
      </c>
      <c r="G81" s="29">
        <v>16.79</v>
      </c>
      <c r="H81" s="8">
        <f t="shared" si="2"/>
        <v>1427.1499999999999</v>
      </c>
      <c r="I81" s="185"/>
      <c r="J81" s="18" t="s">
        <v>9</v>
      </c>
      <c r="K81" s="9" t="s">
        <v>10</v>
      </c>
      <c r="L81" s="24"/>
      <c r="M81" s="24"/>
      <c r="N81" s="24"/>
    </row>
    <row r="82" spans="1:15" s="25" customFormat="1" ht="23.65" customHeight="1" x14ac:dyDescent="0.2">
      <c r="A82" s="182">
        <v>46212</v>
      </c>
      <c r="B82" s="179">
        <v>279</v>
      </c>
      <c r="C82" s="26" t="s">
        <v>43</v>
      </c>
      <c r="D82" s="18" t="s">
        <v>36</v>
      </c>
      <c r="E82" s="18" t="s">
        <v>44</v>
      </c>
      <c r="F82" s="18">
        <v>22</v>
      </c>
      <c r="G82" s="29">
        <v>14.46</v>
      </c>
      <c r="H82" s="8">
        <f t="shared" si="2"/>
        <v>318.12</v>
      </c>
      <c r="I82" s="177" t="s">
        <v>156</v>
      </c>
      <c r="J82" s="18" t="s">
        <v>9</v>
      </c>
      <c r="K82" s="9" t="s">
        <v>10</v>
      </c>
      <c r="L82" s="24"/>
      <c r="M82" s="24"/>
      <c r="N82" s="24"/>
    </row>
    <row r="83" spans="1:15" s="25" customFormat="1" ht="23.65" customHeight="1" x14ac:dyDescent="0.2">
      <c r="A83" s="187"/>
      <c r="B83" s="186"/>
      <c r="C83" s="28" t="s">
        <v>47</v>
      </c>
      <c r="D83" s="18" t="s">
        <v>36</v>
      </c>
      <c r="E83" s="18" t="s">
        <v>44</v>
      </c>
      <c r="F83" s="18">
        <v>17</v>
      </c>
      <c r="G83" s="27">
        <v>25.51</v>
      </c>
      <c r="H83" s="8">
        <f t="shared" si="2"/>
        <v>433.67</v>
      </c>
      <c r="I83" s="185"/>
      <c r="J83" s="18" t="s">
        <v>9</v>
      </c>
      <c r="K83" s="9" t="s">
        <v>10</v>
      </c>
      <c r="L83" s="24"/>
      <c r="M83" s="24"/>
      <c r="N83" s="24"/>
    </row>
    <row r="84" spans="1:15" s="25" customFormat="1" ht="12" x14ac:dyDescent="0.2">
      <c r="A84" s="182">
        <v>46212</v>
      </c>
      <c r="B84" s="179">
        <v>280</v>
      </c>
      <c r="C84" s="26" t="s">
        <v>43</v>
      </c>
      <c r="D84" s="17" t="s">
        <v>36</v>
      </c>
      <c r="E84" s="17" t="s">
        <v>44</v>
      </c>
      <c r="F84" s="17">
        <v>55</v>
      </c>
      <c r="G84" s="29">
        <v>14.46</v>
      </c>
      <c r="H84" s="12">
        <f>G84*F84</f>
        <v>795.30000000000007</v>
      </c>
      <c r="I84" s="176" t="s">
        <v>12</v>
      </c>
      <c r="J84" s="17" t="s">
        <v>9</v>
      </c>
      <c r="K84" s="13" t="s">
        <v>10</v>
      </c>
      <c r="L84" s="24"/>
      <c r="M84" s="24"/>
      <c r="N84" s="24"/>
    </row>
    <row r="85" spans="1:15" s="25" customFormat="1" ht="12" x14ac:dyDescent="0.2">
      <c r="A85" s="183"/>
      <c r="B85" s="180"/>
      <c r="C85" s="28" t="s">
        <v>45</v>
      </c>
      <c r="D85" s="18" t="s">
        <v>36</v>
      </c>
      <c r="E85" s="17" t="s">
        <v>44</v>
      </c>
      <c r="F85" s="18">
        <v>55</v>
      </c>
      <c r="G85" s="29">
        <v>16.27</v>
      </c>
      <c r="H85" s="8">
        <f>G85*F85</f>
        <v>894.85</v>
      </c>
      <c r="I85" s="177"/>
      <c r="J85" s="18" t="s">
        <v>9</v>
      </c>
      <c r="K85" s="9" t="s">
        <v>10</v>
      </c>
      <c r="L85" s="24"/>
      <c r="M85" s="24"/>
      <c r="N85" s="24"/>
    </row>
    <row r="86" spans="1:15" s="25" customFormat="1" ht="12" x14ac:dyDescent="0.2">
      <c r="A86" s="183"/>
      <c r="B86" s="180"/>
      <c r="C86" s="28" t="s">
        <v>47</v>
      </c>
      <c r="D86" s="18" t="s">
        <v>36</v>
      </c>
      <c r="E86" s="18" t="s">
        <v>44</v>
      </c>
      <c r="F86" s="18">
        <v>15</v>
      </c>
      <c r="G86" s="29">
        <v>25.51</v>
      </c>
      <c r="H86" s="8">
        <f t="shared" ref="H86:H92" si="3">G86*F86</f>
        <v>382.65000000000003</v>
      </c>
      <c r="I86" s="177"/>
      <c r="J86" s="18" t="s">
        <v>9</v>
      </c>
      <c r="K86" s="9" t="s">
        <v>10</v>
      </c>
      <c r="L86" s="24"/>
      <c r="M86" s="24"/>
      <c r="N86" s="24"/>
    </row>
    <row r="87" spans="1:15" s="25" customFormat="1" ht="12" x14ac:dyDescent="0.2">
      <c r="A87" s="187"/>
      <c r="B87" s="186"/>
      <c r="C87" s="28" t="s">
        <v>46</v>
      </c>
      <c r="D87" s="18" t="s">
        <v>36</v>
      </c>
      <c r="E87" s="18" t="s">
        <v>44</v>
      </c>
      <c r="F87" s="18">
        <v>15</v>
      </c>
      <c r="G87" s="29">
        <v>16.79</v>
      </c>
      <c r="H87" s="8">
        <f t="shared" si="3"/>
        <v>251.85</v>
      </c>
      <c r="I87" s="185"/>
      <c r="J87" s="18" t="s">
        <v>9</v>
      </c>
      <c r="K87" s="9" t="s">
        <v>10</v>
      </c>
      <c r="L87" s="24"/>
      <c r="M87" s="24"/>
      <c r="N87" s="24"/>
    </row>
    <row r="88" spans="1:15" s="25" customFormat="1" ht="12" x14ac:dyDescent="0.2">
      <c r="A88" s="182">
        <v>46212</v>
      </c>
      <c r="B88" s="179">
        <v>281</v>
      </c>
      <c r="C88" s="26" t="s">
        <v>43</v>
      </c>
      <c r="D88" s="18" t="s">
        <v>36</v>
      </c>
      <c r="E88" s="18" t="s">
        <v>44</v>
      </c>
      <c r="F88" s="18">
        <v>10</v>
      </c>
      <c r="G88" s="29">
        <v>14.46</v>
      </c>
      <c r="H88" s="8">
        <f t="shared" si="3"/>
        <v>144.60000000000002</v>
      </c>
      <c r="I88" s="176" t="s">
        <v>158</v>
      </c>
      <c r="J88" s="18" t="s">
        <v>9</v>
      </c>
      <c r="K88" s="9" t="s">
        <v>10</v>
      </c>
      <c r="L88" s="24"/>
      <c r="M88" s="24"/>
      <c r="N88" s="24"/>
    </row>
    <row r="89" spans="1:15" s="25" customFormat="1" ht="12" x14ac:dyDescent="0.2">
      <c r="A89" s="187"/>
      <c r="B89" s="186"/>
      <c r="C89" s="28" t="s">
        <v>45</v>
      </c>
      <c r="D89" s="18" t="s">
        <v>36</v>
      </c>
      <c r="E89" s="18" t="s">
        <v>44</v>
      </c>
      <c r="F89" s="18">
        <v>10</v>
      </c>
      <c r="G89" s="29">
        <v>16.27</v>
      </c>
      <c r="H89" s="8">
        <f t="shared" si="3"/>
        <v>162.69999999999999</v>
      </c>
      <c r="I89" s="185"/>
      <c r="J89" s="18" t="s">
        <v>9</v>
      </c>
      <c r="K89" s="9" t="s">
        <v>10</v>
      </c>
      <c r="L89" s="24"/>
      <c r="M89" s="24"/>
      <c r="N89" s="24"/>
    </row>
    <row r="90" spans="1:15" s="25" customFormat="1" ht="24" x14ac:dyDescent="0.25">
      <c r="A90" s="120">
        <v>46212</v>
      </c>
      <c r="B90" s="121">
        <v>282</v>
      </c>
      <c r="C90" s="28" t="s">
        <v>159</v>
      </c>
      <c r="D90" s="18" t="s">
        <v>36</v>
      </c>
      <c r="E90" s="18" t="s">
        <v>38</v>
      </c>
      <c r="F90" s="18">
        <v>20</v>
      </c>
      <c r="G90" s="27">
        <v>141.97</v>
      </c>
      <c r="H90" s="8">
        <f t="shared" si="3"/>
        <v>2839.4</v>
      </c>
      <c r="I90" s="123" t="s">
        <v>48</v>
      </c>
      <c r="J90" s="18" t="s">
        <v>9</v>
      </c>
      <c r="K90" s="9" t="s">
        <v>10</v>
      </c>
      <c r="L90" s="24"/>
      <c r="M90" s="24"/>
      <c r="N90" s="24"/>
      <c r="O90" s="6"/>
    </row>
    <row r="91" spans="1:15" s="25" customFormat="1" ht="24" x14ac:dyDescent="0.25">
      <c r="A91" s="134">
        <v>46212</v>
      </c>
      <c r="B91" s="132">
        <v>283</v>
      </c>
      <c r="C91" s="28" t="s">
        <v>43</v>
      </c>
      <c r="D91" s="18" t="s">
        <v>36</v>
      </c>
      <c r="E91" s="18" t="s">
        <v>44</v>
      </c>
      <c r="F91" s="18">
        <v>40</v>
      </c>
      <c r="G91" s="27">
        <v>14.46</v>
      </c>
      <c r="H91" s="8">
        <f t="shared" si="3"/>
        <v>578.40000000000009</v>
      </c>
      <c r="I91" s="123" t="s">
        <v>48</v>
      </c>
      <c r="J91" s="18" t="s">
        <v>9</v>
      </c>
      <c r="K91" s="9" t="s">
        <v>10</v>
      </c>
      <c r="L91" s="24"/>
      <c r="M91" s="24"/>
      <c r="N91" s="24"/>
      <c r="O91" s="6"/>
    </row>
    <row r="92" spans="1:15" s="25" customFormat="1" ht="23.65" customHeight="1" thickBot="1" x14ac:dyDescent="0.3">
      <c r="A92" s="118">
        <v>46217</v>
      </c>
      <c r="B92" s="119">
        <v>284</v>
      </c>
      <c r="C92" s="34" t="s">
        <v>41</v>
      </c>
      <c r="D92" s="19" t="s">
        <v>36</v>
      </c>
      <c r="E92" s="19" t="s">
        <v>37</v>
      </c>
      <c r="F92" s="19">
        <v>30</v>
      </c>
      <c r="G92" s="35">
        <v>328.02</v>
      </c>
      <c r="H92" s="14">
        <f t="shared" si="3"/>
        <v>9840.5999999999985</v>
      </c>
      <c r="I92" s="136" t="s">
        <v>67</v>
      </c>
      <c r="J92" s="19" t="s">
        <v>9</v>
      </c>
      <c r="K92" s="15" t="s">
        <v>10</v>
      </c>
      <c r="L92" s="24"/>
      <c r="M92" s="24"/>
      <c r="N92" s="24"/>
      <c r="O92" s="6"/>
    </row>
    <row r="93" spans="1:15" ht="30" customHeight="1" x14ac:dyDescent="0.25">
      <c r="A93" s="191" t="s">
        <v>11</v>
      </c>
      <c r="B93" s="192"/>
      <c r="C93" s="192"/>
      <c r="D93" s="192"/>
      <c r="E93" s="192"/>
      <c r="F93" s="192"/>
      <c r="G93" s="192"/>
      <c r="H93" s="192"/>
      <c r="I93" s="192"/>
      <c r="J93" s="192"/>
      <c r="K93" s="193"/>
    </row>
    <row r="94" spans="1:15" ht="30" customHeight="1" x14ac:dyDescent="0.25">
      <c r="A94" s="194" t="str">
        <f>A29</f>
        <v>CONCENTRADO DE DONATIVOS SALIDAS JULIO 2026</v>
      </c>
      <c r="B94" s="195"/>
      <c r="C94" s="195"/>
      <c r="D94" s="195"/>
      <c r="E94" s="195"/>
      <c r="F94" s="195"/>
      <c r="G94" s="195"/>
      <c r="H94" s="195"/>
      <c r="I94" s="195"/>
      <c r="J94" s="195"/>
      <c r="K94" s="196"/>
      <c r="O94" s="25"/>
    </row>
    <row r="95" spans="1:15" ht="30" customHeight="1" thickBot="1" x14ac:dyDescent="0.3">
      <c r="A95" s="188" t="s">
        <v>40</v>
      </c>
      <c r="B95" s="189"/>
      <c r="C95" s="189"/>
      <c r="D95" s="189"/>
      <c r="E95" s="189"/>
      <c r="F95" s="189"/>
      <c r="G95" s="189"/>
      <c r="H95" s="189"/>
      <c r="I95" s="189"/>
      <c r="J95" s="189"/>
      <c r="K95" s="190"/>
      <c r="O95" s="25"/>
    </row>
    <row r="96" spans="1:15" ht="30" customHeight="1" thickBot="1" x14ac:dyDescent="0.3">
      <c r="A96" s="36" t="s">
        <v>0</v>
      </c>
      <c r="B96" s="37" t="s">
        <v>1</v>
      </c>
      <c r="C96" s="37" t="s">
        <v>2</v>
      </c>
      <c r="D96" s="37" t="s">
        <v>16</v>
      </c>
      <c r="E96" s="37" t="s">
        <v>17</v>
      </c>
      <c r="F96" s="38" t="s">
        <v>3</v>
      </c>
      <c r="G96" s="37" t="s">
        <v>4</v>
      </c>
      <c r="H96" s="37" t="s">
        <v>5</v>
      </c>
      <c r="I96" s="37" t="s">
        <v>6</v>
      </c>
      <c r="J96" s="37" t="s">
        <v>7</v>
      </c>
      <c r="K96" s="37" t="s">
        <v>8</v>
      </c>
      <c r="O96" s="25"/>
    </row>
    <row r="97" spans="1:15" s="25" customFormat="1" ht="27.95" customHeight="1" x14ac:dyDescent="0.2">
      <c r="A97" s="124">
        <v>46217</v>
      </c>
      <c r="B97" s="125">
        <v>285</v>
      </c>
      <c r="C97" s="20" t="s">
        <v>160</v>
      </c>
      <c r="D97" s="21" t="s">
        <v>36</v>
      </c>
      <c r="E97" s="21" t="s">
        <v>70</v>
      </c>
      <c r="F97" s="21">
        <v>4</v>
      </c>
      <c r="G97" s="22">
        <v>100</v>
      </c>
      <c r="H97" s="101">
        <f t="shared" ref="H97:H116" si="4">G97*F97</f>
        <v>400</v>
      </c>
      <c r="I97" s="122" t="s">
        <v>49</v>
      </c>
      <c r="J97" s="21" t="s">
        <v>9</v>
      </c>
      <c r="K97" s="23" t="s">
        <v>10</v>
      </c>
      <c r="L97" s="24"/>
      <c r="M97" s="24"/>
      <c r="N97" s="24"/>
    </row>
    <row r="98" spans="1:15" s="25" customFormat="1" ht="30.4" customHeight="1" x14ac:dyDescent="0.2">
      <c r="A98" s="120">
        <v>46218</v>
      </c>
      <c r="B98" s="121">
        <v>286</v>
      </c>
      <c r="C98" s="28" t="s">
        <v>41</v>
      </c>
      <c r="D98" s="18" t="s">
        <v>36</v>
      </c>
      <c r="E98" s="18" t="s">
        <v>37</v>
      </c>
      <c r="F98" s="18">
        <v>155</v>
      </c>
      <c r="G98" s="27">
        <v>328.02</v>
      </c>
      <c r="H98" s="8">
        <f t="shared" si="4"/>
        <v>50843.1</v>
      </c>
      <c r="I98" s="123" t="s">
        <v>50</v>
      </c>
      <c r="J98" s="18" t="s">
        <v>9</v>
      </c>
      <c r="K98" s="9" t="s">
        <v>10</v>
      </c>
      <c r="L98" s="24"/>
      <c r="M98" s="24"/>
      <c r="N98" s="24"/>
      <c r="O98" s="11"/>
    </row>
    <row r="99" spans="1:15" s="25" customFormat="1" ht="28.7" customHeight="1" x14ac:dyDescent="0.2">
      <c r="A99" s="120">
        <v>46218</v>
      </c>
      <c r="B99" s="121">
        <v>287</v>
      </c>
      <c r="C99" s="26" t="s">
        <v>160</v>
      </c>
      <c r="D99" s="17" t="s">
        <v>36</v>
      </c>
      <c r="E99" s="17" t="s">
        <v>70</v>
      </c>
      <c r="F99" s="17">
        <v>3</v>
      </c>
      <c r="G99" s="29">
        <v>100</v>
      </c>
      <c r="H99" s="12">
        <f t="shared" si="4"/>
        <v>300</v>
      </c>
      <c r="I99" s="117" t="s">
        <v>49</v>
      </c>
      <c r="J99" s="18" t="s">
        <v>9</v>
      </c>
      <c r="K99" s="9" t="s">
        <v>10</v>
      </c>
      <c r="L99" s="24"/>
      <c r="M99" s="24"/>
      <c r="N99" s="24"/>
      <c r="O99" s="11"/>
    </row>
    <row r="100" spans="1:15" s="25" customFormat="1" ht="23.65" customHeight="1" x14ac:dyDescent="0.25">
      <c r="A100" s="182">
        <v>46219</v>
      </c>
      <c r="B100" s="179">
        <v>288</v>
      </c>
      <c r="C100" s="28" t="s">
        <v>161</v>
      </c>
      <c r="D100" s="18" t="s">
        <v>36</v>
      </c>
      <c r="E100" s="18" t="s">
        <v>113</v>
      </c>
      <c r="F100" s="18">
        <v>1</v>
      </c>
      <c r="G100" s="27">
        <v>800</v>
      </c>
      <c r="H100" s="8">
        <f t="shared" si="4"/>
        <v>800</v>
      </c>
      <c r="I100" s="176" t="s">
        <v>165</v>
      </c>
      <c r="J100" s="18" t="s">
        <v>9</v>
      </c>
      <c r="K100" s="9" t="s">
        <v>10</v>
      </c>
      <c r="L100" s="24"/>
      <c r="M100" s="24"/>
      <c r="N100" s="24"/>
      <c r="O100" s="6"/>
    </row>
    <row r="101" spans="1:15" s="25" customFormat="1" ht="23.65" customHeight="1" x14ac:dyDescent="0.25">
      <c r="A101" s="183"/>
      <c r="B101" s="180"/>
      <c r="C101" s="28" t="s">
        <v>162</v>
      </c>
      <c r="D101" s="18" t="s">
        <v>36</v>
      </c>
      <c r="E101" s="18" t="s">
        <v>113</v>
      </c>
      <c r="F101" s="18">
        <v>1</v>
      </c>
      <c r="G101" s="27">
        <v>1000</v>
      </c>
      <c r="H101" s="8">
        <f t="shared" si="4"/>
        <v>1000</v>
      </c>
      <c r="I101" s="177"/>
      <c r="J101" s="18" t="s">
        <v>9</v>
      </c>
      <c r="K101" s="9" t="s">
        <v>10</v>
      </c>
      <c r="L101" s="24"/>
      <c r="M101" s="24"/>
      <c r="N101" s="24"/>
      <c r="O101" s="6"/>
    </row>
    <row r="102" spans="1:15" s="25" customFormat="1" ht="23.65" customHeight="1" x14ac:dyDescent="0.25">
      <c r="A102" s="183"/>
      <c r="B102" s="180"/>
      <c r="C102" s="28" t="s">
        <v>163</v>
      </c>
      <c r="D102" s="18" t="s">
        <v>36</v>
      </c>
      <c r="E102" s="18" t="s">
        <v>37</v>
      </c>
      <c r="F102" s="18">
        <v>16</v>
      </c>
      <c r="G102" s="27">
        <v>450</v>
      </c>
      <c r="H102" s="8">
        <f t="shared" si="4"/>
        <v>7200</v>
      </c>
      <c r="I102" s="177"/>
      <c r="J102" s="18" t="s">
        <v>9</v>
      </c>
      <c r="K102" s="9" t="s">
        <v>10</v>
      </c>
      <c r="L102" s="24"/>
      <c r="M102" s="24"/>
      <c r="N102" s="24"/>
      <c r="O102" s="6"/>
    </row>
    <row r="103" spans="1:15" s="25" customFormat="1" ht="23.65" customHeight="1" x14ac:dyDescent="0.25">
      <c r="A103" s="187"/>
      <c r="B103" s="186"/>
      <c r="C103" s="28" t="s">
        <v>164</v>
      </c>
      <c r="D103" s="18" t="s">
        <v>36</v>
      </c>
      <c r="E103" s="18" t="s">
        <v>113</v>
      </c>
      <c r="F103" s="18">
        <v>1</v>
      </c>
      <c r="G103" s="27">
        <v>3000</v>
      </c>
      <c r="H103" s="8">
        <f t="shared" si="4"/>
        <v>3000</v>
      </c>
      <c r="I103" s="185"/>
      <c r="J103" s="18" t="s">
        <v>9</v>
      </c>
      <c r="K103" s="9" t="s">
        <v>10</v>
      </c>
      <c r="L103" s="24"/>
      <c r="M103" s="24"/>
      <c r="N103" s="24"/>
      <c r="O103" s="6"/>
    </row>
    <row r="104" spans="1:15" s="25" customFormat="1" ht="27.95" customHeight="1" x14ac:dyDescent="0.25">
      <c r="A104" s="120">
        <v>46220</v>
      </c>
      <c r="B104" s="121">
        <v>289</v>
      </c>
      <c r="C104" s="28" t="s">
        <v>166</v>
      </c>
      <c r="D104" s="18" t="s">
        <v>36</v>
      </c>
      <c r="E104" s="18" t="s">
        <v>37</v>
      </c>
      <c r="F104" s="18">
        <v>30</v>
      </c>
      <c r="G104" s="27">
        <v>50</v>
      </c>
      <c r="H104" s="8">
        <f t="shared" si="4"/>
        <v>1500</v>
      </c>
      <c r="I104" s="123" t="s">
        <v>128</v>
      </c>
      <c r="J104" s="18" t="s">
        <v>9</v>
      </c>
      <c r="K104" s="9" t="s">
        <v>10</v>
      </c>
      <c r="L104" s="24"/>
      <c r="M104" s="24"/>
      <c r="N104" s="24"/>
      <c r="O104" s="6"/>
    </row>
    <row r="105" spans="1:15" s="25" customFormat="1" ht="23.65" customHeight="1" x14ac:dyDescent="0.25">
      <c r="A105" s="120">
        <v>46220</v>
      </c>
      <c r="B105" s="121">
        <v>290</v>
      </c>
      <c r="C105" s="28" t="s">
        <v>117</v>
      </c>
      <c r="D105" s="18" t="s">
        <v>36</v>
      </c>
      <c r="E105" s="18" t="s">
        <v>37</v>
      </c>
      <c r="F105" s="18">
        <f>23+10+2</f>
        <v>35</v>
      </c>
      <c r="G105" s="27">
        <v>269</v>
      </c>
      <c r="H105" s="8">
        <f t="shared" si="4"/>
        <v>9415</v>
      </c>
      <c r="I105" s="123" t="s">
        <v>106</v>
      </c>
      <c r="J105" s="18" t="s">
        <v>9</v>
      </c>
      <c r="K105" s="9" t="s">
        <v>10</v>
      </c>
      <c r="L105" s="24"/>
      <c r="M105" s="24"/>
      <c r="N105" s="24"/>
      <c r="O105" s="6"/>
    </row>
    <row r="106" spans="1:15" s="25" customFormat="1" ht="32.65" customHeight="1" x14ac:dyDescent="0.25">
      <c r="A106" s="120">
        <v>46220</v>
      </c>
      <c r="B106" s="121">
        <v>291</v>
      </c>
      <c r="C106" s="28" t="s">
        <v>166</v>
      </c>
      <c r="D106" s="18" t="s">
        <v>36</v>
      </c>
      <c r="E106" s="18" t="s">
        <v>37</v>
      </c>
      <c r="F106" s="18">
        <v>70</v>
      </c>
      <c r="G106" s="27">
        <v>50</v>
      </c>
      <c r="H106" s="8">
        <f t="shared" si="4"/>
        <v>3500</v>
      </c>
      <c r="I106" s="123" t="s">
        <v>48</v>
      </c>
      <c r="J106" s="18" t="s">
        <v>9</v>
      </c>
      <c r="K106" s="9" t="s">
        <v>10</v>
      </c>
      <c r="L106" s="24"/>
      <c r="M106" s="24"/>
      <c r="N106" s="24"/>
      <c r="O106" s="6"/>
    </row>
    <row r="107" spans="1:15" s="25" customFormat="1" ht="23.65" customHeight="1" x14ac:dyDescent="0.25">
      <c r="A107" s="182">
        <v>46220</v>
      </c>
      <c r="B107" s="179">
        <v>292</v>
      </c>
      <c r="C107" s="28" t="s">
        <v>167</v>
      </c>
      <c r="D107" s="18" t="s">
        <v>36</v>
      </c>
      <c r="E107" s="18" t="s">
        <v>37</v>
      </c>
      <c r="F107" s="18">
        <v>6</v>
      </c>
      <c r="G107" s="27">
        <v>100</v>
      </c>
      <c r="H107" s="8">
        <f t="shared" si="4"/>
        <v>600</v>
      </c>
      <c r="I107" s="176" t="s">
        <v>169</v>
      </c>
      <c r="J107" s="18" t="s">
        <v>9</v>
      </c>
      <c r="K107" s="9" t="s">
        <v>10</v>
      </c>
      <c r="L107" s="24"/>
      <c r="M107" s="24"/>
      <c r="N107" s="24"/>
      <c r="O107" s="6"/>
    </row>
    <row r="108" spans="1:15" s="25" customFormat="1" ht="23.65" customHeight="1" x14ac:dyDescent="0.25">
      <c r="A108" s="187"/>
      <c r="B108" s="186"/>
      <c r="C108" s="28" t="s">
        <v>168</v>
      </c>
      <c r="D108" s="18" t="s">
        <v>36</v>
      </c>
      <c r="E108" s="18" t="s">
        <v>37</v>
      </c>
      <c r="F108" s="18">
        <v>6</v>
      </c>
      <c r="G108" s="27">
        <v>100</v>
      </c>
      <c r="H108" s="8">
        <f t="shared" si="4"/>
        <v>600</v>
      </c>
      <c r="I108" s="185"/>
      <c r="J108" s="18" t="s">
        <v>9</v>
      </c>
      <c r="K108" s="9" t="s">
        <v>10</v>
      </c>
      <c r="L108" s="24"/>
      <c r="M108" s="24"/>
      <c r="N108" s="24"/>
      <c r="O108" s="6"/>
    </row>
    <row r="109" spans="1:15" s="25" customFormat="1" ht="28.35" customHeight="1" x14ac:dyDescent="0.25">
      <c r="A109" s="182">
        <v>46220</v>
      </c>
      <c r="B109" s="179">
        <v>293</v>
      </c>
      <c r="C109" s="28" t="s">
        <v>170</v>
      </c>
      <c r="D109" s="18" t="s">
        <v>36</v>
      </c>
      <c r="E109" s="18" t="s">
        <v>37</v>
      </c>
      <c r="F109" s="18">
        <v>48</v>
      </c>
      <c r="G109" s="27">
        <v>4.38</v>
      </c>
      <c r="H109" s="8">
        <f t="shared" si="4"/>
        <v>210.24</v>
      </c>
      <c r="I109" s="176" t="s">
        <v>12</v>
      </c>
      <c r="J109" s="18" t="s">
        <v>9</v>
      </c>
      <c r="K109" s="9" t="s">
        <v>10</v>
      </c>
      <c r="L109" s="24"/>
      <c r="M109" s="24"/>
      <c r="N109" s="24"/>
      <c r="O109" s="6"/>
    </row>
    <row r="110" spans="1:15" s="25" customFormat="1" ht="32.1" customHeight="1" thickBot="1" x14ac:dyDescent="0.3">
      <c r="A110" s="184"/>
      <c r="B110" s="181"/>
      <c r="C110" s="34" t="s">
        <v>171</v>
      </c>
      <c r="D110" s="19" t="s">
        <v>36</v>
      </c>
      <c r="E110" s="19" t="s">
        <v>37</v>
      </c>
      <c r="F110" s="19">
        <v>60</v>
      </c>
      <c r="G110" s="35">
        <v>25.5</v>
      </c>
      <c r="H110" s="14">
        <f t="shared" si="4"/>
        <v>1530</v>
      </c>
      <c r="I110" s="178"/>
      <c r="J110" s="19" t="s">
        <v>9</v>
      </c>
      <c r="K110" s="15" t="s">
        <v>10</v>
      </c>
      <c r="L110" s="24"/>
      <c r="M110" s="24"/>
      <c r="N110" s="24"/>
      <c r="O110" s="6"/>
    </row>
    <row r="111" spans="1:15" ht="30" customHeight="1" x14ac:dyDescent="0.25">
      <c r="A111" s="191" t="s">
        <v>11</v>
      </c>
      <c r="B111" s="192"/>
      <c r="C111" s="192"/>
      <c r="D111" s="192"/>
      <c r="E111" s="192"/>
      <c r="F111" s="192"/>
      <c r="G111" s="192"/>
      <c r="H111" s="192"/>
      <c r="I111" s="192"/>
      <c r="J111" s="192"/>
      <c r="K111" s="193"/>
    </row>
    <row r="112" spans="1:15" ht="30" customHeight="1" x14ac:dyDescent="0.25">
      <c r="A112" s="194" t="str">
        <f>A2</f>
        <v>CONCENTRADO DE DONATIVOS SALIDAS JULIO 2026</v>
      </c>
      <c r="B112" s="195"/>
      <c r="C112" s="195"/>
      <c r="D112" s="195"/>
      <c r="E112" s="195"/>
      <c r="F112" s="195"/>
      <c r="G112" s="195"/>
      <c r="H112" s="195"/>
      <c r="I112" s="195"/>
      <c r="J112" s="195"/>
      <c r="K112" s="196"/>
      <c r="O112" s="25"/>
    </row>
    <row r="113" spans="1:15" ht="30" customHeight="1" thickBot="1" x14ac:dyDescent="0.3">
      <c r="A113" s="188" t="s">
        <v>40</v>
      </c>
      <c r="B113" s="189"/>
      <c r="C113" s="189"/>
      <c r="D113" s="189"/>
      <c r="E113" s="189"/>
      <c r="F113" s="189"/>
      <c r="G113" s="189"/>
      <c r="H113" s="189"/>
      <c r="I113" s="189"/>
      <c r="J113" s="189"/>
      <c r="K113" s="190"/>
      <c r="O113" s="25"/>
    </row>
    <row r="114" spans="1:15" ht="30" customHeight="1" thickBot="1" x14ac:dyDescent="0.3">
      <c r="A114" s="36" t="s">
        <v>0</v>
      </c>
      <c r="B114" s="37" t="s">
        <v>1</v>
      </c>
      <c r="C114" s="37" t="s">
        <v>2</v>
      </c>
      <c r="D114" s="37" t="s">
        <v>16</v>
      </c>
      <c r="E114" s="37" t="s">
        <v>17</v>
      </c>
      <c r="F114" s="38" t="s">
        <v>3</v>
      </c>
      <c r="G114" s="37" t="s">
        <v>4</v>
      </c>
      <c r="H114" s="37" t="s">
        <v>5</v>
      </c>
      <c r="I114" s="37" t="s">
        <v>6</v>
      </c>
      <c r="J114" s="37" t="s">
        <v>7</v>
      </c>
      <c r="K114" s="37" t="s">
        <v>8</v>
      </c>
      <c r="O114" s="25"/>
    </row>
    <row r="115" spans="1:15" s="25" customFormat="1" ht="84" x14ac:dyDescent="0.25">
      <c r="A115" s="130">
        <v>46220</v>
      </c>
      <c r="B115" s="129">
        <v>294</v>
      </c>
      <c r="C115" s="26" t="s">
        <v>172</v>
      </c>
      <c r="D115" s="17" t="s">
        <v>36</v>
      </c>
      <c r="E115" s="17" t="s">
        <v>113</v>
      </c>
      <c r="F115" s="17">
        <v>1</v>
      </c>
      <c r="G115" s="29">
        <v>1800</v>
      </c>
      <c r="H115" s="12">
        <f t="shared" si="4"/>
        <v>1800</v>
      </c>
      <c r="I115" s="131" t="s">
        <v>173</v>
      </c>
      <c r="J115" s="17" t="s">
        <v>9</v>
      </c>
      <c r="K115" s="13" t="s">
        <v>10</v>
      </c>
      <c r="L115" s="24"/>
      <c r="M115" s="24"/>
      <c r="N115" s="24"/>
      <c r="O115" s="6"/>
    </row>
    <row r="116" spans="1:15" s="25" customFormat="1" ht="24.75" x14ac:dyDescent="0.25">
      <c r="A116" s="182">
        <v>46220</v>
      </c>
      <c r="B116" s="179">
        <v>295</v>
      </c>
      <c r="C116" s="128" t="s">
        <v>316</v>
      </c>
      <c r="D116" s="18" t="s">
        <v>36</v>
      </c>
      <c r="E116" s="18" t="s">
        <v>70</v>
      </c>
      <c r="F116" s="18">
        <v>5</v>
      </c>
      <c r="G116" s="27">
        <f>15*250</f>
        <v>3750</v>
      </c>
      <c r="H116" s="8">
        <f t="shared" si="4"/>
        <v>18750</v>
      </c>
      <c r="I116" s="176" t="s">
        <v>208</v>
      </c>
      <c r="J116" s="18" t="s">
        <v>9</v>
      </c>
      <c r="K116" s="9" t="s">
        <v>10</v>
      </c>
      <c r="L116" s="24"/>
      <c r="M116" s="24"/>
      <c r="N116" s="24"/>
      <c r="O116" s="6"/>
    </row>
    <row r="117" spans="1:15" s="25" customFormat="1" ht="24.75" x14ac:dyDescent="0.25">
      <c r="A117" s="183"/>
      <c r="B117" s="180"/>
      <c r="C117" s="128" t="s">
        <v>174</v>
      </c>
      <c r="D117" s="18" t="s">
        <v>36</v>
      </c>
      <c r="E117" s="18" t="s">
        <v>70</v>
      </c>
      <c r="F117" s="18">
        <v>1</v>
      </c>
      <c r="G117" s="27">
        <v>1000</v>
      </c>
      <c r="H117" s="8">
        <f t="shared" ref="H117:H192" si="5">G117*F117</f>
        <v>1000</v>
      </c>
      <c r="I117" s="177"/>
      <c r="J117" s="18" t="s">
        <v>9</v>
      </c>
      <c r="K117" s="9" t="s">
        <v>10</v>
      </c>
      <c r="L117" s="24"/>
      <c r="M117" s="24"/>
      <c r="N117" s="24"/>
      <c r="O117" s="6"/>
    </row>
    <row r="118" spans="1:15" s="25" customFormat="1" x14ac:dyDescent="0.25">
      <c r="A118" s="183"/>
      <c r="B118" s="180"/>
      <c r="C118" s="128" t="s">
        <v>175</v>
      </c>
      <c r="D118" s="18" t="s">
        <v>36</v>
      </c>
      <c r="E118" s="18"/>
      <c r="F118" s="18">
        <v>11</v>
      </c>
      <c r="G118" s="27">
        <v>32</v>
      </c>
      <c r="H118" s="8">
        <f t="shared" si="5"/>
        <v>352</v>
      </c>
      <c r="I118" s="177"/>
      <c r="J118" s="18" t="s">
        <v>9</v>
      </c>
      <c r="K118" s="9" t="s">
        <v>10</v>
      </c>
      <c r="L118" s="24"/>
      <c r="M118" s="24"/>
      <c r="N118" s="24"/>
      <c r="O118" s="6"/>
    </row>
    <row r="119" spans="1:15" s="25" customFormat="1" x14ac:dyDescent="0.25">
      <c r="A119" s="183"/>
      <c r="B119" s="180"/>
      <c r="C119" s="128" t="s">
        <v>176</v>
      </c>
      <c r="D119" s="18" t="s">
        <v>36</v>
      </c>
      <c r="E119" s="18"/>
      <c r="F119" s="18">
        <v>20</v>
      </c>
      <c r="G119" s="27">
        <v>26</v>
      </c>
      <c r="H119" s="8">
        <f t="shared" si="5"/>
        <v>520</v>
      </c>
      <c r="I119" s="177"/>
      <c r="J119" s="18" t="s">
        <v>9</v>
      </c>
      <c r="K119" s="9" t="s">
        <v>10</v>
      </c>
      <c r="L119" s="24"/>
      <c r="M119" s="24"/>
      <c r="N119" s="24"/>
      <c r="O119" s="6"/>
    </row>
    <row r="120" spans="1:15" s="25" customFormat="1" x14ac:dyDescent="0.25">
      <c r="A120" s="183"/>
      <c r="B120" s="180"/>
      <c r="C120" s="128" t="s">
        <v>177</v>
      </c>
      <c r="D120" s="18" t="s">
        <v>36</v>
      </c>
      <c r="E120" s="18"/>
      <c r="F120" s="18">
        <v>29</v>
      </c>
      <c r="G120" s="27">
        <v>8.5</v>
      </c>
      <c r="H120" s="8">
        <f t="shared" si="5"/>
        <v>246.5</v>
      </c>
      <c r="I120" s="177"/>
      <c r="J120" s="18" t="s">
        <v>9</v>
      </c>
      <c r="K120" s="9" t="s">
        <v>10</v>
      </c>
      <c r="L120" s="24"/>
      <c r="M120" s="24"/>
      <c r="N120" s="24"/>
      <c r="O120" s="6"/>
    </row>
    <row r="121" spans="1:15" s="25" customFormat="1" x14ac:dyDescent="0.25">
      <c r="A121" s="183"/>
      <c r="B121" s="180"/>
      <c r="C121" s="128" t="s">
        <v>178</v>
      </c>
      <c r="D121" s="18" t="s">
        <v>36</v>
      </c>
      <c r="E121" s="18"/>
      <c r="F121" s="18">
        <v>16</v>
      </c>
      <c r="G121" s="27">
        <v>8.5</v>
      </c>
      <c r="H121" s="8">
        <f t="shared" si="5"/>
        <v>136</v>
      </c>
      <c r="I121" s="177"/>
      <c r="J121" s="18" t="s">
        <v>9</v>
      </c>
      <c r="K121" s="9" t="s">
        <v>10</v>
      </c>
      <c r="L121" s="24"/>
      <c r="M121" s="24"/>
      <c r="N121" s="24"/>
      <c r="O121" s="6"/>
    </row>
    <row r="122" spans="1:15" s="25" customFormat="1" x14ac:dyDescent="0.25">
      <c r="A122" s="183"/>
      <c r="B122" s="180"/>
      <c r="C122" s="128" t="s">
        <v>179</v>
      </c>
      <c r="D122" s="18" t="s">
        <v>36</v>
      </c>
      <c r="E122" s="18"/>
      <c r="F122" s="18">
        <v>26</v>
      </c>
      <c r="G122" s="27">
        <v>20</v>
      </c>
      <c r="H122" s="8">
        <f t="shared" si="5"/>
        <v>520</v>
      </c>
      <c r="I122" s="177"/>
      <c r="J122" s="18" t="s">
        <v>9</v>
      </c>
      <c r="K122" s="9" t="s">
        <v>10</v>
      </c>
      <c r="L122" s="24"/>
      <c r="M122" s="24"/>
      <c r="N122" s="24"/>
      <c r="O122" s="6"/>
    </row>
    <row r="123" spans="1:15" s="25" customFormat="1" x14ac:dyDescent="0.25">
      <c r="A123" s="183"/>
      <c r="B123" s="180"/>
      <c r="C123" s="128" t="s">
        <v>180</v>
      </c>
      <c r="D123" s="18" t="s">
        <v>36</v>
      </c>
      <c r="E123" s="18"/>
      <c r="F123" s="18">
        <v>35</v>
      </c>
      <c r="G123" s="27">
        <v>12</v>
      </c>
      <c r="H123" s="8">
        <f t="shared" si="5"/>
        <v>420</v>
      </c>
      <c r="I123" s="177"/>
      <c r="J123" s="18" t="s">
        <v>9</v>
      </c>
      <c r="K123" s="9" t="s">
        <v>10</v>
      </c>
      <c r="L123" s="24"/>
      <c r="M123" s="24"/>
      <c r="N123" s="24"/>
      <c r="O123" s="6"/>
    </row>
    <row r="124" spans="1:15" s="25" customFormat="1" x14ac:dyDescent="0.25">
      <c r="A124" s="183"/>
      <c r="B124" s="180"/>
      <c r="C124" s="128" t="s">
        <v>181</v>
      </c>
      <c r="D124" s="18" t="s">
        <v>36</v>
      </c>
      <c r="E124" s="18"/>
      <c r="F124" s="18">
        <v>11</v>
      </c>
      <c r="G124" s="27">
        <v>18.5</v>
      </c>
      <c r="H124" s="8">
        <f t="shared" si="5"/>
        <v>203.5</v>
      </c>
      <c r="I124" s="177"/>
      <c r="J124" s="18" t="s">
        <v>9</v>
      </c>
      <c r="K124" s="9" t="s">
        <v>10</v>
      </c>
      <c r="L124" s="24"/>
      <c r="M124" s="24"/>
      <c r="N124" s="24"/>
      <c r="O124" s="6"/>
    </row>
    <row r="125" spans="1:15" s="25" customFormat="1" x14ac:dyDescent="0.25">
      <c r="A125" s="183"/>
      <c r="B125" s="180"/>
      <c r="C125" s="128" t="s">
        <v>182</v>
      </c>
      <c r="D125" s="18" t="s">
        <v>36</v>
      </c>
      <c r="E125" s="18"/>
      <c r="F125" s="18">
        <v>1</v>
      </c>
      <c r="G125" s="27">
        <v>21.5</v>
      </c>
      <c r="H125" s="8">
        <f t="shared" si="5"/>
        <v>21.5</v>
      </c>
      <c r="I125" s="177"/>
      <c r="J125" s="18" t="s">
        <v>9</v>
      </c>
      <c r="K125" s="9" t="s">
        <v>10</v>
      </c>
      <c r="L125" s="24"/>
      <c r="M125" s="24"/>
      <c r="N125" s="24"/>
      <c r="O125" s="6"/>
    </row>
    <row r="126" spans="1:15" s="25" customFormat="1" x14ac:dyDescent="0.25">
      <c r="A126" s="183"/>
      <c r="B126" s="180"/>
      <c r="C126" s="128" t="s">
        <v>183</v>
      </c>
      <c r="D126" s="18" t="s">
        <v>36</v>
      </c>
      <c r="E126" s="18"/>
      <c r="F126" s="18">
        <v>2</v>
      </c>
      <c r="G126" s="27">
        <v>14</v>
      </c>
      <c r="H126" s="8">
        <f t="shared" si="5"/>
        <v>28</v>
      </c>
      <c r="I126" s="177"/>
      <c r="J126" s="18" t="s">
        <v>9</v>
      </c>
      <c r="K126" s="9" t="s">
        <v>10</v>
      </c>
      <c r="L126" s="24"/>
      <c r="M126" s="24"/>
      <c r="N126" s="24"/>
      <c r="O126" s="6"/>
    </row>
    <row r="127" spans="1:15" s="25" customFormat="1" ht="24.75" x14ac:dyDescent="0.25">
      <c r="A127" s="183"/>
      <c r="B127" s="180"/>
      <c r="C127" s="128" t="s">
        <v>184</v>
      </c>
      <c r="D127" s="18" t="s">
        <v>36</v>
      </c>
      <c r="E127" s="18"/>
      <c r="F127" s="18">
        <v>12</v>
      </c>
      <c r="G127" s="27">
        <v>29</v>
      </c>
      <c r="H127" s="8">
        <f t="shared" si="5"/>
        <v>348</v>
      </c>
      <c r="I127" s="177"/>
      <c r="J127" s="18" t="s">
        <v>9</v>
      </c>
      <c r="K127" s="9" t="s">
        <v>10</v>
      </c>
      <c r="L127" s="24"/>
      <c r="M127" s="24"/>
      <c r="N127" s="24"/>
      <c r="O127" s="6"/>
    </row>
    <row r="128" spans="1:15" s="25" customFormat="1" x14ac:dyDescent="0.25">
      <c r="A128" s="183"/>
      <c r="B128" s="180"/>
      <c r="C128" s="128" t="s">
        <v>185</v>
      </c>
      <c r="D128" s="18" t="s">
        <v>36</v>
      </c>
      <c r="E128" s="18"/>
      <c r="F128" s="18">
        <v>19</v>
      </c>
      <c r="G128" s="27">
        <v>27</v>
      </c>
      <c r="H128" s="8">
        <f t="shared" si="5"/>
        <v>513</v>
      </c>
      <c r="I128" s="177"/>
      <c r="J128" s="18" t="s">
        <v>9</v>
      </c>
      <c r="K128" s="9" t="s">
        <v>10</v>
      </c>
      <c r="L128" s="24"/>
      <c r="M128" s="24"/>
      <c r="N128" s="24"/>
      <c r="O128" s="6"/>
    </row>
    <row r="129" spans="1:15" s="25" customFormat="1" ht="24.75" x14ac:dyDescent="0.25">
      <c r="A129" s="183"/>
      <c r="B129" s="180"/>
      <c r="C129" s="128" t="s">
        <v>186</v>
      </c>
      <c r="D129" s="18" t="s">
        <v>36</v>
      </c>
      <c r="E129" s="18"/>
      <c r="F129" s="18">
        <v>30</v>
      </c>
      <c r="G129" s="27">
        <v>23.5</v>
      </c>
      <c r="H129" s="8">
        <f t="shared" si="5"/>
        <v>705</v>
      </c>
      <c r="I129" s="177"/>
      <c r="J129" s="18" t="s">
        <v>9</v>
      </c>
      <c r="K129" s="9" t="s">
        <v>10</v>
      </c>
      <c r="L129" s="24"/>
      <c r="M129" s="24"/>
      <c r="N129" s="24"/>
      <c r="O129" s="6"/>
    </row>
    <row r="130" spans="1:15" s="25" customFormat="1" ht="24.75" x14ac:dyDescent="0.25">
      <c r="A130" s="183"/>
      <c r="B130" s="180"/>
      <c r="C130" s="128" t="s">
        <v>187</v>
      </c>
      <c r="D130" s="18" t="s">
        <v>36</v>
      </c>
      <c r="E130" s="18"/>
      <c r="F130" s="18">
        <v>1</v>
      </c>
      <c r="G130" s="27">
        <v>131</v>
      </c>
      <c r="H130" s="8">
        <f t="shared" si="5"/>
        <v>131</v>
      </c>
      <c r="I130" s="177"/>
      <c r="J130" s="18" t="s">
        <v>9</v>
      </c>
      <c r="K130" s="9" t="s">
        <v>10</v>
      </c>
      <c r="L130" s="24"/>
      <c r="M130" s="24"/>
      <c r="N130" s="24"/>
      <c r="O130" s="6"/>
    </row>
    <row r="131" spans="1:15" s="25" customFormat="1" ht="24.75" x14ac:dyDescent="0.25">
      <c r="A131" s="183"/>
      <c r="B131" s="180"/>
      <c r="C131" s="128" t="s">
        <v>188</v>
      </c>
      <c r="D131" s="18" t="s">
        <v>36</v>
      </c>
      <c r="E131" s="18"/>
      <c r="F131" s="18">
        <v>1</v>
      </c>
      <c r="G131" s="27">
        <v>53.9</v>
      </c>
      <c r="H131" s="8">
        <f t="shared" si="5"/>
        <v>53.9</v>
      </c>
      <c r="I131" s="177"/>
      <c r="J131" s="18" t="s">
        <v>9</v>
      </c>
      <c r="K131" s="9" t="s">
        <v>10</v>
      </c>
      <c r="L131" s="24"/>
      <c r="M131" s="24"/>
      <c r="N131" s="24"/>
      <c r="O131" s="6"/>
    </row>
    <row r="132" spans="1:15" s="25" customFormat="1" x14ac:dyDescent="0.25">
      <c r="A132" s="183"/>
      <c r="B132" s="180"/>
      <c r="C132" s="128" t="s">
        <v>189</v>
      </c>
      <c r="D132" s="18" t="s">
        <v>36</v>
      </c>
      <c r="E132" s="18"/>
      <c r="F132" s="18">
        <v>3</v>
      </c>
      <c r="G132" s="27">
        <v>167</v>
      </c>
      <c r="H132" s="8">
        <f t="shared" si="5"/>
        <v>501</v>
      </c>
      <c r="I132" s="177"/>
      <c r="J132" s="18" t="s">
        <v>9</v>
      </c>
      <c r="K132" s="9" t="s">
        <v>10</v>
      </c>
      <c r="L132" s="24"/>
      <c r="M132" s="24"/>
      <c r="N132" s="24"/>
      <c r="O132" s="6"/>
    </row>
    <row r="133" spans="1:15" s="25" customFormat="1" x14ac:dyDescent="0.25">
      <c r="A133" s="183"/>
      <c r="B133" s="180"/>
      <c r="C133" s="128" t="s">
        <v>190</v>
      </c>
      <c r="D133" s="18" t="s">
        <v>36</v>
      </c>
      <c r="E133" s="18"/>
      <c r="F133" s="18">
        <v>2</v>
      </c>
      <c r="G133" s="27">
        <v>148</v>
      </c>
      <c r="H133" s="8">
        <f t="shared" si="5"/>
        <v>296</v>
      </c>
      <c r="I133" s="177"/>
      <c r="J133" s="18" t="s">
        <v>9</v>
      </c>
      <c r="K133" s="9" t="s">
        <v>10</v>
      </c>
      <c r="L133" s="24"/>
      <c r="M133" s="24"/>
      <c r="N133" s="24"/>
      <c r="O133" s="6"/>
    </row>
    <row r="134" spans="1:15" s="25" customFormat="1" ht="15.75" thickBot="1" x14ac:dyDescent="0.3">
      <c r="A134" s="184"/>
      <c r="B134" s="181"/>
      <c r="C134" s="143" t="s">
        <v>191</v>
      </c>
      <c r="D134" s="19" t="s">
        <v>36</v>
      </c>
      <c r="E134" s="19"/>
      <c r="F134" s="19">
        <v>2</v>
      </c>
      <c r="G134" s="35">
        <v>30.73</v>
      </c>
      <c r="H134" s="14">
        <f t="shared" si="5"/>
        <v>61.46</v>
      </c>
      <c r="I134" s="178"/>
      <c r="J134" s="19" t="s">
        <v>9</v>
      </c>
      <c r="K134" s="15" t="s">
        <v>10</v>
      </c>
      <c r="L134" s="24"/>
      <c r="M134" s="24"/>
      <c r="N134" s="24"/>
      <c r="O134" s="6"/>
    </row>
    <row r="135" spans="1:15" ht="30" customHeight="1" x14ac:dyDescent="0.25">
      <c r="A135" s="191" t="s">
        <v>11</v>
      </c>
      <c r="B135" s="192"/>
      <c r="C135" s="192"/>
      <c r="D135" s="192"/>
      <c r="E135" s="192"/>
      <c r="F135" s="192"/>
      <c r="G135" s="192"/>
      <c r="H135" s="192"/>
      <c r="I135" s="192"/>
      <c r="J135" s="192"/>
      <c r="K135" s="193"/>
    </row>
    <row r="136" spans="1:15" ht="30" customHeight="1" x14ac:dyDescent="0.25">
      <c r="A136" s="194" t="str">
        <f>A2</f>
        <v>CONCENTRADO DE DONATIVOS SALIDAS JULIO 2026</v>
      </c>
      <c r="B136" s="195"/>
      <c r="C136" s="195"/>
      <c r="D136" s="195"/>
      <c r="E136" s="195"/>
      <c r="F136" s="195"/>
      <c r="G136" s="195"/>
      <c r="H136" s="195"/>
      <c r="I136" s="195"/>
      <c r="J136" s="195"/>
      <c r="K136" s="196"/>
      <c r="O136" s="25"/>
    </row>
    <row r="137" spans="1:15" ht="30" customHeight="1" thickBot="1" x14ac:dyDescent="0.3">
      <c r="A137" s="188" t="s">
        <v>40</v>
      </c>
      <c r="B137" s="189"/>
      <c r="C137" s="189"/>
      <c r="D137" s="189"/>
      <c r="E137" s="189"/>
      <c r="F137" s="189"/>
      <c r="G137" s="189"/>
      <c r="H137" s="189"/>
      <c r="I137" s="189"/>
      <c r="J137" s="189"/>
      <c r="K137" s="190"/>
      <c r="O137" s="25"/>
    </row>
    <row r="138" spans="1:15" ht="30" customHeight="1" thickBot="1" x14ac:dyDescent="0.3">
      <c r="A138" s="36" t="s">
        <v>0</v>
      </c>
      <c r="B138" s="37" t="s">
        <v>1</v>
      </c>
      <c r="C138" s="37" t="s">
        <v>2</v>
      </c>
      <c r="D138" s="37" t="s">
        <v>16</v>
      </c>
      <c r="E138" s="37" t="s">
        <v>17</v>
      </c>
      <c r="F138" s="38" t="s">
        <v>3</v>
      </c>
      <c r="G138" s="37" t="s">
        <v>4</v>
      </c>
      <c r="H138" s="37" t="s">
        <v>5</v>
      </c>
      <c r="I138" s="37" t="s">
        <v>6</v>
      </c>
      <c r="J138" s="37" t="s">
        <v>7</v>
      </c>
      <c r="K138" s="37" t="s">
        <v>8</v>
      </c>
      <c r="O138" s="25"/>
    </row>
    <row r="139" spans="1:15" s="25" customFormat="1" ht="24.75" x14ac:dyDescent="0.25">
      <c r="A139" s="198">
        <v>46220</v>
      </c>
      <c r="B139" s="197">
        <v>295</v>
      </c>
      <c r="C139" s="144" t="s">
        <v>192</v>
      </c>
      <c r="D139" s="21" t="s">
        <v>36</v>
      </c>
      <c r="E139" s="21"/>
      <c r="F139" s="21">
        <v>36</v>
      </c>
      <c r="G139" s="22">
        <v>10</v>
      </c>
      <c r="H139" s="101">
        <f>G139*F139</f>
        <v>360</v>
      </c>
      <c r="I139" s="199" t="s">
        <v>208</v>
      </c>
      <c r="J139" s="18" t="s">
        <v>9</v>
      </c>
      <c r="K139" s="9" t="s">
        <v>10</v>
      </c>
      <c r="L139" s="24"/>
      <c r="M139" s="24"/>
      <c r="N139" s="24"/>
      <c r="O139" s="6"/>
    </row>
    <row r="140" spans="1:15" s="25" customFormat="1" x14ac:dyDescent="0.25">
      <c r="A140" s="183"/>
      <c r="B140" s="180"/>
      <c r="C140" s="128" t="s">
        <v>193</v>
      </c>
      <c r="D140" s="18" t="s">
        <v>36</v>
      </c>
      <c r="E140" s="18"/>
      <c r="F140" s="18">
        <v>52</v>
      </c>
      <c r="G140" s="27">
        <v>10</v>
      </c>
      <c r="H140" s="8">
        <f>G140*F140</f>
        <v>520</v>
      </c>
      <c r="I140" s="177"/>
      <c r="J140" s="18" t="s">
        <v>9</v>
      </c>
      <c r="K140" s="9" t="s">
        <v>10</v>
      </c>
      <c r="L140" s="24"/>
      <c r="M140" s="24"/>
      <c r="N140" s="24"/>
      <c r="O140" s="6"/>
    </row>
    <row r="141" spans="1:15" s="25" customFormat="1" x14ac:dyDescent="0.25">
      <c r="A141" s="183"/>
      <c r="B141" s="180"/>
      <c r="C141" s="142" t="s">
        <v>194</v>
      </c>
      <c r="D141" s="17" t="s">
        <v>36</v>
      </c>
      <c r="E141" s="17"/>
      <c r="F141" s="17">
        <v>1</v>
      </c>
      <c r="G141" s="29">
        <v>72</v>
      </c>
      <c r="H141" s="12">
        <f t="shared" si="5"/>
        <v>72</v>
      </c>
      <c r="I141" s="177"/>
      <c r="J141" s="17" t="s">
        <v>9</v>
      </c>
      <c r="K141" s="13" t="s">
        <v>10</v>
      </c>
      <c r="L141" s="24"/>
      <c r="M141" s="24"/>
      <c r="N141" s="24"/>
      <c r="O141" s="6"/>
    </row>
    <row r="142" spans="1:15" s="25" customFormat="1" x14ac:dyDescent="0.25">
      <c r="A142" s="183"/>
      <c r="B142" s="180"/>
      <c r="C142" s="128" t="s">
        <v>195</v>
      </c>
      <c r="D142" s="18" t="s">
        <v>36</v>
      </c>
      <c r="E142" s="18"/>
      <c r="F142" s="18">
        <v>9</v>
      </c>
      <c r="G142" s="27">
        <v>35.5</v>
      </c>
      <c r="H142" s="8">
        <f t="shared" si="5"/>
        <v>319.5</v>
      </c>
      <c r="I142" s="177"/>
      <c r="J142" s="18" t="s">
        <v>9</v>
      </c>
      <c r="K142" s="9" t="s">
        <v>10</v>
      </c>
      <c r="L142" s="24"/>
      <c r="M142" s="24"/>
      <c r="N142" s="24"/>
      <c r="O142" s="6"/>
    </row>
    <row r="143" spans="1:15" s="25" customFormat="1" x14ac:dyDescent="0.25">
      <c r="A143" s="183"/>
      <c r="B143" s="180"/>
      <c r="C143" s="128" t="s">
        <v>196</v>
      </c>
      <c r="D143" s="18" t="s">
        <v>36</v>
      </c>
      <c r="E143" s="18"/>
      <c r="F143" s="18">
        <v>23</v>
      </c>
      <c r="G143" s="27">
        <v>75</v>
      </c>
      <c r="H143" s="8">
        <f t="shared" si="5"/>
        <v>1725</v>
      </c>
      <c r="I143" s="177"/>
      <c r="J143" s="18" t="s">
        <v>9</v>
      </c>
      <c r="K143" s="9" t="s">
        <v>10</v>
      </c>
      <c r="L143" s="24"/>
      <c r="M143" s="24"/>
      <c r="N143" s="24"/>
      <c r="O143" s="6"/>
    </row>
    <row r="144" spans="1:15" s="25" customFormat="1" ht="24.75" x14ac:dyDescent="0.25">
      <c r="A144" s="183"/>
      <c r="B144" s="180"/>
      <c r="C144" s="128" t="s">
        <v>197</v>
      </c>
      <c r="D144" s="18" t="s">
        <v>36</v>
      </c>
      <c r="E144" s="18"/>
      <c r="F144" s="18">
        <v>10</v>
      </c>
      <c r="G144" s="27">
        <v>23.9</v>
      </c>
      <c r="H144" s="8">
        <f t="shared" si="5"/>
        <v>239</v>
      </c>
      <c r="I144" s="177"/>
      <c r="J144" s="18" t="s">
        <v>9</v>
      </c>
      <c r="K144" s="9" t="s">
        <v>10</v>
      </c>
      <c r="L144" s="24"/>
      <c r="M144" s="24"/>
      <c r="N144" s="24"/>
      <c r="O144" s="6"/>
    </row>
    <row r="145" spans="1:15" s="25" customFormat="1" ht="24.75" x14ac:dyDescent="0.25">
      <c r="A145" s="183"/>
      <c r="B145" s="180"/>
      <c r="C145" s="128" t="s">
        <v>198</v>
      </c>
      <c r="D145" s="18" t="s">
        <v>36</v>
      </c>
      <c r="E145" s="18"/>
      <c r="F145" s="18">
        <v>9</v>
      </c>
      <c r="G145" s="27">
        <v>56.5</v>
      </c>
      <c r="H145" s="8">
        <f t="shared" si="5"/>
        <v>508.5</v>
      </c>
      <c r="I145" s="177"/>
      <c r="J145" s="18" t="s">
        <v>9</v>
      </c>
      <c r="K145" s="9" t="s">
        <v>10</v>
      </c>
      <c r="L145" s="24"/>
      <c r="M145" s="24"/>
      <c r="N145" s="24"/>
      <c r="O145" s="6"/>
    </row>
    <row r="146" spans="1:15" s="25" customFormat="1" ht="24.75" x14ac:dyDescent="0.25">
      <c r="A146" s="183"/>
      <c r="B146" s="180"/>
      <c r="C146" s="128" t="s">
        <v>327</v>
      </c>
      <c r="D146" s="18" t="s">
        <v>36</v>
      </c>
      <c r="E146" s="18"/>
      <c r="F146" s="18">
        <v>12</v>
      </c>
      <c r="G146" s="27">
        <v>41</v>
      </c>
      <c r="H146" s="8">
        <f t="shared" si="5"/>
        <v>492</v>
      </c>
      <c r="I146" s="177"/>
      <c r="J146" s="18" t="s">
        <v>9</v>
      </c>
      <c r="K146" s="9" t="s">
        <v>10</v>
      </c>
      <c r="L146" s="24"/>
      <c r="M146" s="24"/>
      <c r="N146" s="24"/>
      <c r="O146" s="6"/>
    </row>
    <row r="147" spans="1:15" s="25" customFormat="1" x14ac:dyDescent="0.25">
      <c r="A147" s="183"/>
      <c r="B147" s="180"/>
      <c r="C147" s="128" t="s">
        <v>199</v>
      </c>
      <c r="D147" s="18" t="s">
        <v>36</v>
      </c>
      <c r="E147" s="18"/>
      <c r="F147" s="18">
        <v>15</v>
      </c>
      <c r="G147" s="27">
        <v>19</v>
      </c>
      <c r="H147" s="8">
        <f t="shared" si="5"/>
        <v>285</v>
      </c>
      <c r="I147" s="177"/>
      <c r="J147" s="18" t="s">
        <v>9</v>
      </c>
      <c r="K147" s="9" t="s">
        <v>10</v>
      </c>
      <c r="L147" s="24"/>
      <c r="M147" s="24"/>
      <c r="N147" s="24"/>
      <c r="O147" s="6"/>
    </row>
    <row r="148" spans="1:15" s="25" customFormat="1" x14ac:dyDescent="0.25">
      <c r="A148" s="183"/>
      <c r="B148" s="180"/>
      <c r="C148" s="128" t="s">
        <v>200</v>
      </c>
      <c r="D148" s="18" t="s">
        <v>36</v>
      </c>
      <c r="E148" s="18"/>
      <c r="F148" s="18">
        <v>46</v>
      </c>
      <c r="G148" s="27">
        <v>6.29</v>
      </c>
      <c r="H148" s="8">
        <f t="shared" si="5"/>
        <v>289.33999999999997</v>
      </c>
      <c r="I148" s="177"/>
      <c r="J148" s="18" t="s">
        <v>9</v>
      </c>
      <c r="K148" s="9" t="s">
        <v>10</v>
      </c>
      <c r="L148" s="24"/>
      <c r="M148" s="24"/>
      <c r="N148" s="24"/>
      <c r="O148" s="6"/>
    </row>
    <row r="149" spans="1:15" s="25" customFormat="1" x14ac:dyDescent="0.25">
      <c r="A149" s="183"/>
      <c r="B149" s="180"/>
      <c r="C149" s="128" t="s">
        <v>201</v>
      </c>
      <c r="D149" s="18" t="s">
        <v>36</v>
      </c>
      <c r="E149" s="18"/>
      <c r="F149" s="18">
        <v>10</v>
      </c>
      <c r="G149" s="27">
        <v>16</v>
      </c>
      <c r="H149" s="8">
        <f t="shared" si="5"/>
        <v>160</v>
      </c>
      <c r="I149" s="177"/>
      <c r="J149" s="18" t="s">
        <v>9</v>
      </c>
      <c r="K149" s="9" t="s">
        <v>10</v>
      </c>
      <c r="L149" s="24"/>
      <c r="M149" s="24"/>
      <c r="N149" s="24"/>
      <c r="O149" s="6"/>
    </row>
    <row r="150" spans="1:15" s="25" customFormat="1" x14ac:dyDescent="0.25">
      <c r="A150" s="183"/>
      <c r="B150" s="180"/>
      <c r="C150" s="128" t="s">
        <v>202</v>
      </c>
      <c r="D150" s="18" t="s">
        <v>36</v>
      </c>
      <c r="E150" s="18"/>
      <c r="F150" s="18">
        <v>13</v>
      </c>
      <c r="G150" s="27">
        <v>27.77</v>
      </c>
      <c r="H150" s="8">
        <f t="shared" si="5"/>
        <v>361.01</v>
      </c>
      <c r="I150" s="177"/>
      <c r="J150" s="18" t="s">
        <v>9</v>
      </c>
      <c r="K150" s="9" t="s">
        <v>10</v>
      </c>
      <c r="L150" s="24"/>
      <c r="M150" s="24"/>
      <c r="N150" s="24"/>
      <c r="O150" s="6"/>
    </row>
    <row r="151" spans="1:15" s="25" customFormat="1" x14ac:dyDescent="0.25">
      <c r="A151" s="183"/>
      <c r="B151" s="180"/>
      <c r="C151" s="128" t="s">
        <v>203</v>
      </c>
      <c r="D151" s="18" t="s">
        <v>36</v>
      </c>
      <c r="E151" s="18"/>
      <c r="F151" s="18">
        <v>4</v>
      </c>
      <c r="G151" s="27">
        <v>8</v>
      </c>
      <c r="H151" s="8">
        <f t="shared" si="5"/>
        <v>32</v>
      </c>
      <c r="I151" s="177"/>
      <c r="J151" s="18" t="s">
        <v>9</v>
      </c>
      <c r="K151" s="9" t="s">
        <v>10</v>
      </c>
      <c r="L151" s="24"/>
      <c r="M151" s="24"/>
      <c r="N151" s="24"/>
      <c r="O151" s="6"/>
    </row>
    <row r="152" spans="1:15" s="25" customFormat="1" x14ac:dyDescent="0.25">
      <c r="A152" s="183"/>
      <c r="B152" s="180"/>
      <c r="C152" s="128" t="s">
        <v>204</v>
      </c>
      <c r="D152" s="18" t="s">
        <v>36</v>
      </c>
      <c r="E152" s="18"/>
      <c r="F152" s="18">
        <v>1</v>
      </c>
      <c r="G152" s="27">
        <v>20</v>
      </c>
      <c r="H152" s="8">
        <f t="shared" si="5"/>
        <v>20</v>
      </c>
      <c r="I152" s="177"/>
      <c r="J152" s="18" t="s">
        <v>9</v>
      </c>
      <c r="K152" s="9" t="s">
        <v>10</v>
      </c>
      <c r="L152" s="24"/>
      <c r="M152" s="24"/>
      <c r="N152" s="24"/>
      <c r="O152" s="6"/>
    </row>
    <row r="153" spans="1:15" s="25" customFormat="1" x14ac:dyDescent="0.25">
      <c r="A153" s="183"/>
      <c r="B153" s="180"/>
      <c r="C153" s="128" t="s">
        <v>205</v>
      </c>
      <c r="D153" s="18" t="s">
        <v>36</v>
      </c>
      <c r="E153" s="18"/>
      <c r="F153" s="18">
        <v>1</v>
      </c>
      <c r="G153" s="27">
        <v>17</v>
      </c>
      <c r="H153" s="8">
        <f t="shared" si="5"/>
        <v>17</v>
      </c>
      <c r="I153" s="177"/>
      <c r="J153" s="18" t="s">
        <v>9</v>
      </c>
      <c r="K153" s="9" t="s">
        <v>10</v>
      </c>
      <c r="L153" s="24"/>
      <c r="M153" s="24"/>
      <c r="N153" s="24"/>
      <c r="O153" s="6"/>
    </row>
    <row r="154" spans="1:15" s="25" customFormat="1" x14ac:dyDescent="0.25">
      <c r="A154" s="183"/>
      <c r="B154" s="180"/>
      <c r="C154" s="128" t="s">
        <v>206</v>
      </c>
      <c r="D154" s="18" t="s">
        <v>36</v>
      </c>
      <c r="E154" s="18"/>
      <c r="F154" s="18">
        <v>1</v>
      </c>
      <c r="G154" s="27">
        <v>41</v>
      </c>
      <c r="H154" s="8">
        <f t="shared" si="5"/>
        <v>41</v>
      </c>
      <c r="I154" s="177"/>
      <c r="J154" s="18" t="s">
        <v>9</v>
      </c>
      <c r="K154" s="9" t="s">
        <v>10</v>
      </c>
      <c r="L154" s="24"/>
      <c r="M154" s="24"/>
      <c r="N154" s="24"/>
      <c r="O154" s="6"/>
    </row>
    <row r="155" spans="1:15" s="25" customFormat="1" x14ac:dyDescent="0.25">
      <c r="A155" s="187"/>
      <c r="B155" s="186"/>
      <c r="C155" s="128" t="s">
        <v>207</v>
      </c>
      <c r="D155" s="18" t="s">
        <v>36</v>
      </c>
      <c r="E155" s="18"/>
      <c r="F155" s="18">
        <v>19</v>
      </c>
      <c r="G155" s="27">
        <v>38</v>
      </c>
      <c r="H155" s="8">
        <f t="shared" si="5"/>
        <v>722</v>
      </c>
      <c r="I155" s="185"/>
      <c r="J155" s="18" t="s">
        <v>9</v>
      </c>
      <c r="K155" s="9" t="s">
        <v>10</v>
      </c>
      <c r="L155" s="24"/>
      <c r="M155" s="24"/>
      <c r="N155" s="24"/>
      <c r="O155" s="6"/>
    </row>
    <row r="156" spans="1:15" s="25" customFormat="1" ht="24" x14ac:dyDescent="0.25">
      <c r="A156" s="127">
        <v>46223</v>
      </c>
      <c r="B156" s="126">
        <v>296</v>
      </c>
      <c r="C156" s="28" t="s">
        <v>117</v>
      </c>
      <c r="D156" s="18" t="s">
        <v>36</v>
      </c>
      <c r="E156" s="18" t="s">
        <v>37</v>
      </c>
      <c r="F156" s="18">
        <v>41</v>
      </c>
      <c r="G156" s="27">
        <v>269</v>
      </c>
      <c r="H156" s="8">
        <f t="shared" si="5"/>
        <v>11029</v>
      </c>
      <c r="I156" s="123" t="s">
        <v>209</v>
      </c>
      <c r="J156" s="18" t="s">
        <v>9</v>
      </c>
      <c r="K156" s="9" t="s">
        <v>10</v>
      </c>
      <c r="L156" s="24"/>
      <c r="M156" s="24"/>
      <c r="N156" s="24"/>
      <c r="O156" s="6"/>
    </row>
    <row r="157" spans="1:15" s="25" customFormat="1" x14ac:dyDescent="0.25">
      <c r="A157" s="182">
        <v>46220</v>
      </c>
      <c r="B157" s="179">
        <v>297</v>
      </c>
      <c r="C157" s="28" t="s">
        <v>210</v>
      </c>
      <c r="D157" s="18" t="s">
        <v>36</v>
      </c>
      <c r="E157" s="18" t="s">
        <v>113</v>
      </c>
      <c r="F157" s="18">
        <v>1</v>
      </c>
      <c r="G157" s="27">
        <v>40</v>
      </c>
      <c r="H157" s="8">
        <f t="shared" si="5"/>
        <v>40</v>
      </c>
      <c r="I157" s="176" t="s">
        <v>42</v>
      </c>
      <c r="J157" s="18" t="s">
        <v>9</v>
      </c>
      <c r="K157" s="9" t="s">
        <v>10</v>
      </c>
      <c r="L157" s="24"/>
      <c r="M157" s="24"/>
      <c r="N157" s="24"/>
      <c r="O157" s="6"/>
    </row>
    <row r="158" spans="1:15" s="25" customFormat="1" x14ac:dyDescent="0.25">
      <c r="A158" s="183"/>
      <c r="B158" s="180"/>
      <c r="C158" s="28" t="s">
        <v>211</v>
      </c>
      <c r="D158" s="18" t="s">
        <v>36</v>
      </c>
      <c r="E158" s="18" t="s">
        <v>37</v>
      </c>
      <c r="F158" s="18">
        <v>9</v>
      </c>
      <c r="G158" s="27">
        <v>40</v>
      </c>
      <c r="H158" s="8">
        <f t="shared" si="5"/>
        <v>360</v>
      </c>
      <c r="I158" s="177"/>
      <c r="J158" s="18" t="s">
        <v>9</v>
      </c>
      <c r="K158" s="9" t="s">
        <v>10</v>
      </c>
      <c r="L158" s="24"/>
      <c r="M158" s="24"/>
      <c r="N158" s="24"/>
      <c r="O158" s="6"/>
    </row>
    <row r="159" spans="1:15" s="25" customFormat="1" x14ac:dyDescent="0.25">
      <c r="A159" s="183"/>
      <c r="B159" s="180"/>
      <c r="C159" s="28" t="s">
        <v>212</v>
      </c>
      <c r="D159" s="18" t="s">
        <v>36</v>
      </c>
      <c r="E159" s="18" t="s">
        <v>37</v>
      </c>
      <c r="F159" s="18">
        <v>2</v>
      </c>
      <c r="G159" s="27">
        <v>40</v>
      </c>
      <c r="H159" s="8">
        <f t="shared" si="5"/>
        <v>80</v>
      </c>
      <c r="I159" s="177"/>
      <c r="J159" s="18" t="s">
        <v>9</v>
      </c>
      <c r="K159" s="9" t="s">
        <v>10</v>
      </c>
      <c r="L159" s="24"/>
      <c r="M159" s="24"/>
      <c r="N159" s="24"/>
      <c r="O159" s="6"/>
    </row>
    <row r="160" spans="1:15" s="25" customFormat="1" x14ac:dyDescent="0.25">
      <c r="A160" s="183"/>
      <c r="B160" s="180"/>
      <c r="C160" s="28" t="s">
        <v>213</v>
      </c>
      <c r="D160" s="18" t="s">
        <v>36</v>
      </c>
      <c r="E160" s="18" t="s">
        <v>37</v>
      </c>
      <c r="F160" s="18">
        <v>2</v>
      </c>
      <c r="G160" s="27">
        <v>40</v>
      </c>
      <c r="H160" s="8">
        <f t="shared" si="5"/>
        <v>80</v>
      </c>
      <c r="I160" s="177"/>
      <c r="J160" s="18" t="s">
        <v>9</v>
      </c>
      <c r="K160" s="9" t="s">
        <v>10</v>
      </c>
      <c r="L160" s="24"/>
      <c r="M160" s="24"/>
      <c r="N160" s="24"/>
      <c r="O160" s="6"/>
    </row>
    <row r="161" spans="1:15" s="25" customFormat="1" x14ac:dyDescent="0.25">
      <c r="A161" s="183"/>
      <c r="B161" s="180"/>
      <c r="C161" s="28" t="s">
        <v>214</v>
      </c>
      <c r="D161" s="18" t="s">
        <v>36</v>
      </c>
      <c r="E161" s="18" t="s">
        <v>113</v>
      </c>
      <c r="F161" s="18">
        <v>1</v>
      </c>
      <c r="G161" s="27">
        <v>40</v>
      </c>
      <c r="H161" s="8">
        <f t="shared" si="5"/>
        <v>40</v>
      </c>
      <c r="I161" s="177"/>
      <c r="J161" s="18" t="s">
        <v>9</v>
      </c>
      <c r="K161" s="9" t="s">
        <v>10</v>
      </c>
      <c r="L161" s="24"/>
      <c r="M161" s="24"/>
      <c r="N161" s="24"/>
      <c r="O161" s="6"/>
    </row>
    <row r="162" spans="1:15" s="25" customFormat="1" ht="15.75" thickBot="1" x14ac:dyDescent="0.3">
      <c r="A162" s="184"/>
      <c r="B162" s="181"/>
      <c r="C162" s="34" t="s">
        <v>215</v>
      </c>
      <c r="D162" s="19" t="s">
        <v>36</v>
      </c>
      <c r="E162" s="19" t="s">
        <v>113</v>
      </c>
      <c r="F162" s="19">
        <v>1</v>
      </c>
      <c r="G162" s="35">
        <v>40</v>
      </c>
      <c r="H162" s="14">
        <f t="shared" si="5"/>
        <v>40</v>
      </c>
      <c r="I162" s="178"/>
      <c r="J162" s="19" t="s">
        <v>9</v>
      </c>
      <c r="K162" s="15" t="s">
        <v>10</v>
      </c>
      <c r="L162" s="24"/>
      <c r="M162" s="24"/>
      <c r="N162" s="24"/>
      <c r="O162" s="6"/>
    </row>
    <row r="163" spans="1:15" ht="30" customHeight="1" x14ac:dyDescent="0.25">
      <c r="A163" s="191" t="s">
        <v>11</v>
      </c>
      <c r="B163" s="192"/>
      <c r="C163" s="192"/>
      <c r="D163" s="192"/>
      <c r="E163" s="192"/>
      <c r="F163" s="192"/>
      <c r="G163" s="192"/>
      <c r="H163" s="192"/>
      <c r="I163" s="192"/>
      <c r="J163" s="192"/>
      <c r="K163" s="193"/>
    </row>
    <row r="164" spans="1:15" ht="30" customHeight="1" x14ac:dyDescent="0.25">
      <c r="A164" s="194" t="str">
        <f>A2</f>
        <v>CONCENTRADO DE DONATIVOS SALIDAS JULIO 2026</v>
      </c>
      <c r="B164" s="195"/>
      <c r="C164" s="195"/>
      <c r="D164" s="195"/>
      <c r="E164" s="195"/>
      <c r="F164" s="195"/>
      <c r="G164" s="195"/>
      <c r="H164" s="195"/>
      <c r="I164" s="195"/>
      <c r="J164" s="195"/>
      <c r="K164" s="196"/>
      <c r="O164" s="25"/>
    </row>
    <row r="165" spans="1:15" ht="30" customHeight="1" thickBot="1" x14ac:dyDescent="0.3">
      <c r="A165" s="188" t="s">
        <v>40</v>
      </c>
      <c r="B165" s="189"/>
      <c r="C165" s="189"/>
      <c r="D165" s="189"/>
      <c r="E165" s="189"/>
      <c r="F165" s="189"/>
      <c r="G165" s="189"/>
      <c r="H165" s="189"/>
      <c r="I165" s="189"/>
      <c r="J165" s="189"/>
      <c r="K165" s="190"/>
      <c r="O165" s="25"/>
    </row>
    <row r="166" spans="1:15" ht="30" customHeight="1" thickBot="1" x14ac:dyDescent="0.3">
      <c r="A166" s="36" t="s">
        <v>0</v>
      </c>
      <c r="B166" s="37" t="s">
        <v>1</v>
      </c>
      <c r="C166" s="37" t="s">
        <v>2</v>
      </c>
      <c r="D166" s="37" t="s">
        <v>16</v>
      </c>
      <c r="E166" s="37" t="s">
        <v>17</v>
      </c>
      <c r="F166" s="38" t="s">
        <v>3</v>
      </c>
      <c r="G166" s="37" t="s">
        <v>4</v>
      </c>
      <c r="H166" s="37" t="s">
        <v>5</v>
      </c>
      <c r="I166" s="37" t="s">
        <v>6</v>
      </c>
      <c r="J166" s="37" t="s">
        <v>7</v>
      </c>
      <c r="K166" s="37" t="s">
        <v>8</v>
      </c>
      <c r="O166" s="25"/>
    </row>
    <row r="167" spans="1:15" s="25" customFormat="1" ht="24" x14ac:dyDescent="0.25">
      <c r="A167" s="198">
        <v>46223</v>
      </c>
      <c r="B167" s="197">
        <v>298</v>
      </c>
      <c r="C167" s="26" t="s">
        <v>111</v>
      </c>
      <c r="D167" s="17" t="s">
        <v>36</v>
      </c>
      <c r="E167" s="17" t="s">
        <v>70</v>
      </c>
      <c r="F167" s="17">
        <v>8</v>
      </c>
      <c r="G167" s="29">
        <f>250*30</f>
        <v>7500</v>
      </c>
      <c r="H167" s="12">
        <f t="shared" si="5"/>
        <v>60000</v>
      </c>
      <c r="I167" s="199" t="s">
        <v>42</v>
      </c>
      <c r="J167" s="17" t="s">
        <v>9</v>
      </c>
      <c r="K167" s="13" t="s">
        <v>10</v>
      </c>
      <c r="L167" s="24"/>
      <c r="M167" s="24"/>
      <c r="N167" s="24"/>
      <c r="O167" s="6"/>
    </row>
    <row r="168" spans="1:15" s="25" customFormat="1" x14ac:dyDescent="0.25">
      <c r="A168" s="187"/>
      <c r="B168" s="186"/>
      <c r="C168" s="28" t="s">
        <v>216</v>
      </c>
      <c r="D168" s="18" t="s">
        <v>36</v>
      </c>
      <c r="E168" s="18" t="s">
        <v>115</v>
      </c>
      <c r="F168" s="18">
        <v>1</v>
      </c>
      <c r="G168" s="27">
        <v>1500</v>
      </c>
      <c r="H168" s="8">
        <f t="shared" si="5"/>
        <v>1500</v>
      </c>
      <c r="I168" s="185"/>
      <c r="J168" s="18" t="s">
        <v>9</v>
      </c>
      <c r="K168" s="9" t="s">
        <v>10</v>
      </c>
      <c r="L168" s="24"/>
      <c r="M168" s="24"/>
      <c r="N168" s="24"/>
      <c r="O168" s="6"/>
    </row>
    <row r="169" spans="1:15" s="25" customFormat="1" ht="24" x14ac:dyDescent="0.25">
      <c r="A169" s="127">
        <v>46225</v>
      </c>
      <c r="B169" s="126">
        <v>299</v>
      </c>
      <c r="C169" s="28" t="s">
        <v>41</v>
      </c>
      <c r="D169" s="18" t="s">
        <v>36</v>
      </c>
      <c r="E169" s="18" t="s">
        <v>37</v>
      </c>
      <c r="F169" s="18">
        <v>12</v>
      </c>
      <c r="G169" s="27">
        <v>328.02</v>
      </c>
      <c r="H169" s="8">
        <f t="shared" si="5"/>
        <v>3936.24</v>
      </c>
      <c r="I169" s="123" t="s">
        <v>42</v>
      </c>
      <c r="J169" s="18" t="s">
        <v>9</v>
      </c>
      <c r="K169" s="9" t="s">
        <v>10</v>
      </c>
      <c r="L169" s="24"/>
      <c r="M169" s="24"/>
      <c r="N169" s="24"/>
      <c r="O169" s="6"/>
    </row>
    <row r="170" spans="1:15" s="25" customFormat="1" ht="46.35" customHeight="1" x14ac:dyDescent="0.25">
      <c r="A170" s="182">
        <v>46225</v>
      </c>
      <c r="B170" s="179">
        <v>300</v>
      </c>
      <c r="C170" s="28" t="s">
        <v>217</v>
      </c>
      <c r="D170" s="18" t="s">
        <v>36</v>
      </c>
      <c r="E170" s="18" t="s">
        <v>37</v>
      </c>
      <c r="F170" s="18">
        <v>10</v>
      </c>
      <c r="G170" s="27">
        <v>259.47000000000003</v>
      </c>
      <c r="H170" s="8">
        <f t="shared" si="5"/>
        <v>2594.7000000000003</v>
      </c>
      <c r="I170" s="176" t="s">
        <v>220</v>
      </c>
      <c r="J170" s="18" t="s">
        <v>9</v>
      </c>
      <c r="K170" s="9" t="s">
        <v>10</v>
      </c>
      <c r="L170" s="24"/>
      <c r="M170" s="24"/>
      <c r="N170" s="24"/>
      <c r="O170" s="6"/>
    </row>
    <row r="171" spans="1:15" s="25" customFormat="1" ht="36" x14ac:dyDescent="0.25">
      <c r="A171" s="183"/>
      <c r="B171" s="180"/>
      <c r="C171" s="28" t="s">
        <v>218</v>
      </c>
      <c r="D171" s="18" t="s">
        <v>36</v>
      </c>
      <c r="E171" s="18" t="s">
        <v>37</v>
      </c>
      <c r="F171" s="18">
        <v>5</v>
      </c>
      <c r="G171" s="27">
        <v>1374.14</v>
      </c>
      <c r="H171" s="8">
        <f t="shared" si="5"/>
        <v>6870.7000000000007</v>
      </c>
      <c r="I171" s="177"/>
      <c r="J171" s="18" t="s">
        <v>9</v>
      </c>
      <c r="K171" s="9" t="s">
        <v>10</v>
      </c>
      <c r="L171" s="24"/>
      <c r="M171" s="24"/>
      <c r="N171" s="24"/>
      <c r="O171" s="6"/>
    </row>
    <row r="172" spans="1:15" s="25" customFormat="1" ht="48" x14ac:dyDescent="0.25">
      <c r="A172" s="187"/>
      <c r="B172" s="186"/>
      <c r="C172" s="28" t="s">
        <v>219</v>
      </c>
      <c r="D172" s="18" t="s">
        <v>36</v>
      </c>
      <c r="E172" s="18" t="s">
        <v>37</v>
      </c>
      <c r="F172" s="18">
        <v>2</v>
      </c>
      <c r="G172" s="27">
        <v>174.93</v>
      </c>
      <c r="H172" s="8">
        <f t="shared" si="5"/>
        <v>349.86</v>
      </c>
      <c r="I172" s="185"/>
      <c r="J172" s="18" t="s">
        <v>9</v>
      </c>
      <c r="K172" s="9" t="s">
        <v>10</v>
      </c>
      <c r="L172" s="24"/>
      <c r="M172" s="24"/>
      <c r="N172" s="24"/>
      <c r="O172" s="6"/>
    </row>
    <row r="173" spans="1:15" s="25" customFormat="1" ht="24" x14ac:dyDescent="0.25">
      <c r="A173" s="182">
        <v>46225</v>
      </c>
      <c r="B173" s="179">
        <v>301</v>
      </c>
      <c r="C173" s="28" t="s">
        <v>117</v>
      </c>
      <c r="D173" s="18" t="s">
        <v>36</v>
      </c>
      <c r="E173" s="18" t="s">
        <v>37</v>
      </c>
      <c r="F173" s="18">
        <v>7</v>
      </c>
      <c r="G173" s="27">
        <v>269</v>
      </c>
      <c r="H173" s="8">
        <f t="shared" si="5"/>
        <v>1883</v>
      </c>
      <c r="I173" s="176" t="s">
        <v>221</v>
      </c>
      <c r="J173" s="18" t="s">
        <v>9</v>
      </c>
      <c r="K173" s="9" t="s">
        <v>10</v>
      </c>
      <c r="L173" s="24"/>
      <c r="M173" s="24"/>
      <c r="N173" s="24"/>
      <c r="O173" s="6"/>
    </row>
    <row r="174" spans="1:15" s="25" customFormat="1" ht="24" x14ac:dyDescent="0.25">
      <c r="A174" s="183"/>
      <c r="B174" s="180"/>
      <c r="C174" s="28" t="s">
        <v>171</v>
      </c>
      <c r="D174" s="18" t="s">
        <v>36</v>
      </c>
      <c r="E174" s="18" t="s">
        <v>37</v>
      </c>
      <c r="F174" s="18">
        <v>240</v>
      </c>
      <c r="G174" s="27">
        <v>25.5</v>
      </c>
      <c r="H174" s="8">
        <f t="shared" si="5"/>
        <v>6120</v>
      </c>
      <c r="I174" s="177"/>
      <c r="J174" s="18" t="s">
        <v>9</v>
      </c>
      <c r="K174" s="9" t="s">
        <v>10</v>
      </c>
      <c r="L174" s="24"/>
      <c r="M174" s="24"/>
      <c r="N174" s="24"/>
      <c r="O174" s="6"/>
    </row>
    <row r="175" spans="1:15" s="25" customFormat="1" ht="24" x14ac:dyDescent="0.25">
      <c r="A175" s="187"/>
      <c r="B175" s="186"/>
      <c r="C175" s="28" t="s">
        <v>41</v>
      </c>
      <c r="D175" s="18" t="s">
        <v>36</v>
      </c>
      <c r="E175" s="18" t="s">
        <v>37</v>
      </c>
      <c r="F175" s="18">
        <v>20</v>
      </c>
      <c r="G175" s="27">
        <v>328.02</v>
      </c>
      <c r="H175" s="8">
        <f t="shared" si="5"/>
        <v>6560.4</v>
      </c>
      <c r="I175" s="185"/>
      <c r="J175" s="18" t="s">
        <v>9</v>
      </c>
      <c r="K175" s="9" t="s">
        <v>10</v>
      </c>
      <c r="L175" s="24"/>
      <c r="M175" s="24"/>
      <c r="N175" s="24"/>
      <c r="O175" s="6"/>
    </row>
    <row r="176" spans="1:15" s="25" customFormat="1" ht="24" x14ac:dyDescent="0.25">
      <c r="A176" s="182">
        <v>46230</v>
      </c>
      <c r="B176" s="179">
        <v>302</v>
      </c>
      <c r="C176" s="28" t="s">
        <v>184</v>
      </c>
      <c r="D176" s="18" t="s">
        <v>36</v>
      </c>
      <c r="E176" s="18" t="s">
        <v>318</v>
      </c>
      <c r="F176" s="18">
        <v>1</v>
      </c>
      <c r="G176" s="27">
        <v>29</v>
      </c>
      <c r="H176" s="8">
        <f t="shared" si="5"/>
        <v>29</v>
      </c>
      <c r="I176" s="176" t="s">
        <v>118</v>
      </c>
      <c r="J176" s="18" t="s">
        <v>9</v>
      </c>
      <c r="K176" s="9" t="s">
        <v>10</v>
      </c>
      <c r="L176" s="24"/>
      <c r="M176" s="24"/>
      <c r="N176" s="24"/>
      <c r="O176" s="6"/>
    </row>
    <row r="177" spans="1:15" s="25" customFormat="1" ht="24" x14ac:dyDescent="0.25">
      <c r="A177" s="183"/>
      <c r="B177" s="180"/>
      <c r="C177" s="28" t="s">
        <v>317</v>
      </c>
      <c r="D177" s="18" t="s">
        <v>36</v>
      </c>
      <c r="E177" s="18" t="s">
        <v>39</v>
      </c>
      <c r="F177" s="18">
        <v>2</v>
      </c>
      <c r="G177" s="27">
        <v>56.5</v>
      </c>
      <c r="H177" s="8">
        <f t="shared" si="5"/>
        <v>113</v>
      </c>
      <c r="I177" s="177"/>
      <c r="J177" s="18" t="s">
        <v>9</v>
      </c>
      <c r="K177" s="9" t="s">
        <v>10</v>
      </c>
      <c r="L177" s="24"/>
      <c r="M177" s="24"/>
      <c r="N177" s="24"/>
      <c r="O177" s="6"/>
    </row>
    <row r="178" spans="1:15" s="25" customFormat="1" x14ac:dyDescent="0.25">
      <c r="A178" s="183"/>
      <c r="B178" s="180"/>
      <c r="C178" s="28" t="s">
        <v>222</v>
      </c>
      <c r="D178" s="18" t="s">
        <v>36</v>
      </c>
      <c r="E178" s="18" t="s">
        <v>37</v>
      </c>
      <c r="F178" s="18">
        <f>2+2</f>
        <v>4</v>
      </c>
      <c r="G178" s="27">
        <v>12</v>
      </c>
      <c r="H178" s="8">
        <f t="shared" si="5"/>
        <v>48</v>
      </c>
      <c r="I178" s="177"/>
      <c r="J178" s="18" t="s">
        <v>9</v>
      </c>
      <c r="K178" s="9" t="s">
        <v>10</v>
      </c>
      <c r="L178" s="24"/>
      <c r="M178" s="24"/>
      <c r="N178" s="24"/>
      <c r="O178" s="6"/>
    </row>
    <row r="179" spans="1:15" s="25" customFormat="1" x14ac:dyDescent="0.25">
      <c r="A179" s="183"/>
      <c r="B179" s="180"/>
      <c r="C179" s="28" t="s">
        <v>319</v>
      </c>
      <c r="D179" s="18" t="s">
        <v>36</v>
      </c>
      <c r="E179" s="18" t="s">
        <v>39</v>
      </c>
      <c r="F179" s="18">
        <f>3+1</f>
        <v>4</v>
      </c>
      <c r="G179" s="27">
        <v>75</v>
      </c>
      <c r="H179" s="8">
        <f t="shared" si="5"/>
        <v>300</v>
      </c>
      <c r="I179" s="177"/>
      <c r="J179" s="18" t="s">
        <v>9</v>
      </c>
      <c r="K179" s="9" t="s">
        <v>10</v>
      </c>
      <c r="L179" s="24"/>
      <c r="M179" s="24"/>
      <c r="N179" s="24"/>
      <c r="O179" s="6"/>
    </row>
    <row r="180" spans="1:15" s="25" customFormat="1" x14ac:dyDescent="0.25">
      <c r="A180" s="183"/>
      <c r="B180" s="180"/>
      <c r="C180" s="28" t="s">
        <v>223</v>
      </c>
      <c r="D180" s="18" t="s">
        <v>36</v>
      </c>
      <c r="E180" s="18" t="s">
        <v>37</v>
      </c>
      <c r="F180" s="18">
        <f>15+5</f>
        <v>20</v>
      </c>
      <c r="G180" s="27">
        <v>10</v>
      </c>
      <c r="H180" s="8">
        <f t="shared" si="5"/>
        <v>200</v>
      </c>
      <c r="I180" s="177"/>
      <c r="J180" s="18" t="s">
        <v>9</v>
      </c>
      <c r="K180" s="9" t="s">
        <v>10</v>
      </c>
      <c r="L180" s="24"/>
      <c r="M180" s="24"/>
      <c r="N180" s="24"/>
      <c r="O180" s="6"/>
    </row>
    <row r="181" spans="1:15" s="25" customFormat="1" x14ac:dyDescent="0.25">
      <c r="A181" s="183"/>
      <c r="B181" s="180"/>
      <c r="C181" s="28" t="s">
        <v>224</v>
      </c>
      <c r="D181" s="18" t="s">
        <v>36</v>
      </c>
      <c r="E181" s="18" t="s">
        <v>37</v>
      </c>
      <c r="F181" s="18">
        <v>2</v>
      </c>
      <c r="G181" s="27">
        <v>53</v>
      </c>
      <c r="H181" s="8">
        <f t="shared" si="5"/>
        <v>106</v>
      </c>
      <c r="I181" s="177"/>
      <c r="J181" s="18" t="s">
        <v>9</v>
      </c>
      <c r="K181" s="9" t="s">
        <v>10</v>
      </c>
      <c r="L181" s="24"/>
      <c r="M181" s="24"/>
      <c r="N181" s="24"/>
      <c r="O181" s="6"/>
    </row>
    <row r="182" spans="1:15" s="25" customFormat="1" x14ac:dyDescent="0.25">
      <c r="A182" s="183"/>
      <c r="B182" s="180"/>
      <c r="C182" s="28" t="s">
        <v>225</v>
      </c>
      <c r="D182" s="18" t="s">
        <v>36</v>
      </c>
      <c r="E182" s="18" t="s">
        <v>37</v>
      </c>
      <c r="F182" s="18">
        <v>2</v>
      </c>
      <c r="G182" s="27">
        <v>30.73</v>
      </c>
      <c r="H182" s="8">
        <f t="shared" si="5"/>
        <v>61.46</v>
      </c>
      <c r="I182" s="177"/>
      <c r="J182" s="18" t="s">
        <v>9</v>
      </c>
      <c r="K182" s="9" t="s">
        <v>10</v>
      </c>
      <c r="L182" s="24"/>
      <c r="M182" s="24"/>
      <c r="N182" s="24"/>
      <c r="O182" s="6"/>
    </row>
    <row r="183" spans="1:15" s="25" customFormat="1" ht="24.75" thickBot="1" x14ac:dyDescent="0.3">
      <c r="A183" s="184"/>
      <c r="B183" s="181"/>
      <c r="C183" s="34" t="s">
        <v>226</v>
      </c>
      <c r="D183" s="19" t="s">
        <v>36</v>
      </c>
      <c r="E183" s="19" t="s">
        <v>37</v>
      </c>
      <c r="F183" s="19">
        <v>2</v>
      </c>
      <c r="G183" s="35">
        <v>25</v>
      </c>
      <c r="H183" s="14">
        <f t="shared" si="5"/>
        <v>50</v>
      </c>
      <c r="I183" s="178"/>
      <c r="J183" s="19" t="s">
        <v>9</v>
      </c>
      <c r="K183" s="15" t="s">
        <v>10</v>
      </c>
      <c r="L183" s="24"/>
      <c r="M183" s="24"/>
      <c r="N183" s="24"/>
      <c r="O183" s="6"/>
    </row>
    <row r="184" spans="1:15" ht="30" customHeight="1" x14ac:dyDescent="0.25">
      <c r="A184" s="191" t="s">
        <v>11</v>
      </c>
      <c r="B184" s="192"/>
      <c r="C184" s="192"/>
      <c r="D184" s="192"/>
      <c r="E184" s="192"/>
      <c r="F184" s="192"/>
      <c r="G184" s="192"/>
      <c r="H184" s="192"/>
      <c r="I184" s="192"/>
      <c r="J184" s="192"/>
      <c r="K184" s="193"/>
    </row>
    <row r="185" spans="1:15" ht="30" customHeight="1" x14ac:dyDescent="0.25">
      <c r="A185" s="194" t="str">
        <f>A2</f>
        <v>CONCENTRADO DE DONATIVOS SALIDAS JULIO 2026</v>
      </c>
      <c r="B185" s="195"/>
      <c r="C185" s="195"/>
      <c r="D185" s="195"/>
      <c r="E185" s="195"/>
      <c r="F185" s="195"/>
      <c r="G185" s="195"/>
      <c r="H185" s="195"/>
      <c r="I185" s="195"/>
      <c r="J185" s="195"/>
      <c r="K185" s="196"/>
      <c r="O185" s="25"/>
    </row>
    <row r="186" spans="1:15" ht="30" customHeight="1" thickBot="1" x14ac:dyDescent="0.3">
      <c r="A186" s="188" t="s">
        <v>40</v>
      </c>
      <c r="B186" s="189"/>
      <c r="C186" s="189"/>
      <c r="D186" s="189"/>
      <c r="E186" s="189"/>
      <c r="F186" s="189"/>
      <c r="G186" s="189"/>
      <c r="H186" s="189"/>
      <c r="I186" s="189"/>
      <c r="J186" s="189"/>
      <c r="K186" s="190"/>
      <c r="O186" s="25"/>
    </row>
    <row r="187" spans="1:15" ht="30" customHeight="1" thickBot="1" x14ac:dyDescent="0.3">
      <c r="A187" s="36" t="s">
        <v>0</v>
      </c>
      <c r="B187" s="37" t="s">
        <v>1</v>
      </c>
      <c r="C187" s="37" t="s">
        <v>2</v>
      </c>
      <c r="D187" s="37" t="s">
        <v>16</v>
      </c>
      <c r="E187" s="37" t="s">
        <v>17</v>
      </c>
      <c r="F187" s="38" t="s">
        <v>3</v>
      </c>
      <c r="G187" s="37" t="s">
        <v>4</v>
      </c>
      <c r="H187" s="37" t="s">
        <v>5</v>
      </c>
      <c r="I187" s="37" t="s">
        <v>6</v>
      </c>
      <c r="J187" s="37" t="s">
        <v>7</v>
      </c>
      <c r="K187" s="37" t="s">
        <v>8</v>
      </c>
      <c r="O187" s="25"/>
    </row>
    <row r="188" spans="1:15" s="25" customFormat="1" ht="24" x14ac:dyDescent="0.25">
      <c r="A188" s="198">
        <v>46230</v>
      </c>
      <c r="B188" s="197">
        <v>302</v>
      </c>
      <c r="C188" s="26" t="s">
        <v>320</v>
      </c>
      <c r="D188" s="17" t="s">
        <v>36</v>
      </c>
      <c r="E188" s="17" t="s">
        <v>318</v>
      </c>
      <c r="F188" s="17">
        <v>1</v>
      </c>
      <c r="G188" s="29">
        <v>151</v>
      </c>
      <c r="H188" s="12">
        <f t="shared" si="5"/>
        <v>151</v>
      </c>
      <c r="I188" s="199" t="s">
        <v>118</v>
      </c>
      <c r="J188" s="17" t="s">
        <v>9</v>
      </c>
      <c r="K188" s="13" t="s">
        <v>10</v>
      </c>
      <c r="L188" s="24"/>
      <c r="M188" s="24"/>
      <c r="N188" s="24"/>
      <c r="O188" s="6"/>
    </row>
    <row r="189" spans="1:15" s="25" customFormat="1" x14ac:dyDescent="0.25">
      <c r="A189" s="183"/>
      <c r="B189" s="180"/>
      <c r="C189" s="28" t="s">
        <v>227</v>
      </c>
      <c r="D189" s="18" t="s">
        <v>36</v>
      </c>
      <c r="E189" s="18" t="s">
        <v>37</v>
      </c>
      <c r="F189" s="18">
        <f>7+23</f>
        <v>30</v>
      </c>
      <c r="G189" s="27">
        <v>23</v>
      </c>
      <c r="H189" s="8">
        <f t="shared" si="5"/>
        <v>690</v>
      </c>
      <c r="I189" s="177"/>
      <c r="J189" s="18" t="s">
        <v>9</v>
      </c>
      <c r="K189" s="9" t="s">
        <v>10</v>
      </c>
      <c r="L189" s="24"/>
      <c r="M189" s="24"/>
      <c r="N189" s="24"/>
      <c r="O189" s="6"/>
    </row>
    <row r="190" spans="1:15" s="25" customFormat="1" x14ac:dyDescent="0.25">
      <c r="A190" s="183"/>
      <c r="B190" s="180"/>
      <c r="C190" s="28" t="s">
        <v>228</v>
      </c>
      <c r="D190" s="18" t="s">
        <v>36</v>
      </c>
      <c r="E190" s="18" t="s">
        <v>39</v>
      </c>
      <c r="F190" s="18">
        <f>3+7</f>
        <v>10</v>
      </c>
      <c r="G190" s="27">
        <v>20</v>
      </c>
      <c r="H190" s="8">
        <f t="shared" si="5"/>
        <v>200</v>
      </c>
      <c r="I190" s="177"/>
      <c r="J190" s="18" t="s">
        <v>9</v>
      </c>
      <c r="K190" s="9" t="s">
        <v>10</v>
      </c>
      <c r="L190" s="24"/>
      <c r="M190" s="24"/>
      <c r="N190" s="24"/>
      <c r="O190" s="6"/>
    </row>
    <row r="191" spans="1:15" s="25" customFormat="1" ht="24" x14ac:dyDescent="0.25">
      <c r="A191" s="183"/>
      <c r="B191" s="180"/>
      <c r="C191" s="28" t="s">
        <v>229</v>
      </c>
      <c r="D191" s="18" t="s">
        <v>36</v>
      </c>
      <c r="E191" s="18" t="s">
        <v>37</v>
      </c>
      <c r="F191" s="18">
        <v>20</v>
      </c>
      <c r="G191" s="27">
        <v>19</v>
      </c>
      <c r="H191" s="8">
        <f t="shared" si="5"/>
        <v>380</v>
      </c>
      <c r="I191" s="177"/>
      <c r="J191" s="18" t="s">
        <v>9</v>
      </c>
      <c r="K191" s="9" t="s">
        <v>10</v>
      </c>
      <c r="L191" s="24"/>
      <c r="M191" s="24"/>
      <c r="N191" s="24"/>
      <c r="O191" s="6"/>
    </row>
    <row r="192" spans="1:15" s="25" customFormat="1" x14ac:dyDescent="0.25">
      <c r="A192" s="183"/>
      <c r="B192" s="180"/>
      <c r="C192" s="28" t="s">
        <v>230</v>
      </c>
      <c r="D192" s="18" t="s">
        <v>36</v>
      </c>
      <c r="E192" s="18" t="s">
        <v>113</v>
      </c>
      <c r="F192" s="18">
        <v>1</v>
      </c>
      <c r="G192" s="27">
        <v>24</v>
      </c>
      <c r="H192" s="8">
        <f t="shared" si="5"/>
        <v>24</v>
      </c>
      <c r="I192" s="177"/>
      <c r="J192" s="18" t="s">
        <v>9</v>
      </c>
      <c r="K192" s="9" t="s">
        <v>10</v>
      </c>
      <c r="L192" s="24"/>
      <c r="M192" s="24"/>
      <c r="N192" s="24"/>
      <c r="O192" s="6"/>
    </row>
    <row r="193" spans="1:15" s="25" customFormat="1" x14ac:dyDescent="0.25">
      <c r="A193" s="183"/>
      <c r="B193" s="180"/>
      <c r="C193" s="28" t="s">
        <v>321</v>
      </c>
      <c r="D193" s="18" t="s">
        <v>36</v>
      </c>
      <c r="E193" s="18" t="s">
        <v>39</v>
      </c>
      <c r="F193" s="18">
        <v>3</v>
      </c>
      <c r="G193" s="27">
        <v>250</v>
      </c>
      <c r="H193" s="8">
        <f t="shared" ref="H193:H268" si="6">G193*F193</f>
        <v>750</v>
      </c>
      <c r="I193" s="177"/>
      <c r="J193" s="18" t="s">
        <v>9</v>
      </c>
      <c r="K193" s="9" t="s">
        <v>10</v>
      </c>
      <c r="L193" s="24"/>
      <c r="M193" s="24"/>
      <c r="N193" s="24"/>
      <c r="O193" s="6"/>
    </row>
    <row r="194" spans="1:15" s="25" customFormat="1" x14ac:dyDescent="0.25">
      <c r="A194" s="183"/>
      <c r="B194" s="180"/>
      <c r="C194" s="28" t="s">
        <v>231</v>
      </c>
      <c r="D194" s="18" t="s">
        <v>36</v>
      </c>
      <c r="E194" s="18" t="s">
        <v>37</v>
      </c>
      <c r="F194" s="18">
        <v>1</v>
      </c>
      <c r="G194" s="27">
        <v>82</v>
      </c>
      <c r="H194" s="8">
        <f t="shared" si="6"/>
        <v>82</v>
      </c>
      <c r="I194" s="177"/>
      <c r="J194" s="18" t="s">
        <v>9</v>
      </c>
      <c r="K194" s="9" t="s">
        <v>10</v>
      </c>
      <c r="L194" s="24"/>
      <c r="M194" s="24"/>
      <c r="N194" s="24"/>
      <c r="O194" s="6"/>
    </row>
    <row r="195" spans="1:15" s="25" customFormat="1" x14ac:dyDescent="0.25">
      <c r="A195" s="183"/>
      <c r="B195" s="180"/>
      <c r="C195" s="28" t="s">
        <v>322</v>
      </c>
      <c r="D195" s="18" t="s">
        <v>36</v>
      </c>
      <c r="E195" s="18" t="s">
        <v>44</v>
      </c>
      <c r="F195" s="18">
        <v>10</v>
      </c>
      <c r="G195" s="27">
        <v>27.77</v>
      </c>
      <c r="H195" s="8">
        <f t="shared" si="6"/>
        <v>277.7</v>
      </c>
      <c r="I195" s="177"/>
      <c r="J195" s="18" t="s">
        <v>9</v>
      </c>
      <c r="K195" s="9" t="s">
        <v>10</v>
      </c>
      <c r="L195" s="24"/>
      <c r="M195" s="24"/>
      <c r="N195" s="24"/>
      <c r="O195" s="6"/>
    </row>
    <row r="196" spans="1:15" s="25" customFormat="1" x14ac:dyDescent="0.25">
      <c r="A196" s="183"/>
      <c r="B196" s="180"/>
      <c r="C196" s="28" t="s">
        <v>232</v>
      </c>
      <c r="D196" s="18" t="s">
        <v>36</v>
      </c>
      <c r="E196" s="18" t="s">
        <v>37</v>
      </c>
      <c r="F196" s="18">
        <v>14</v>
      </c>
      <c r="G196" s="27">
        <v>8.5</v>
      </c>
      <c r="H196" s="8">
        <f t="shared" si="6"/>
        <v>119</v>
      </c>
      <c r="I196" s="177"/>
      <c r="J196" s="18" t="s">
        <v>9</v>
      </c>
      <c r="K196" s="9" t="s">
        <v>10</v>
      </c>
      <c r="L196" s="24"/>
      <c r="M196" s="24"/>
      <c r="N196" s="24"/>
      <c r="O196" s="6"/>
    </row>
    <row r="197" spans="1:15" s="25" customFormat="1" x14ac:dyDescent="0.25">
      <c r="A197" s="183"/>
      <c r="B197" s="180"/>
      <c r="C197" s="28" t="s">
        <v>233</v>
      </c>
      <c r="D197" s="18" t="s">
        <v>36</v>
      </c>
      <c r="E197" s="18" t="s">
        <v>113</v>
      </c>
      <c r="F197" s="18">
        <v>1</v>
      </c>
      <c r="G197" s="27">
        <v>16</v>
      </c>
      <c r="H197" s="8">
        <f t="shared" si="6"/>
        <v>16</v>
      </c>
      <c r="I197" s="177"/>
      <c r="J197" s="18" t="s">
        <v>9</v>
      </c>
      <c r="K197" s="9" t="s">
        <v>10</v>
      </c>
      <c r="L197" s="24"/>
      <c r="M197" s="24"/>
      <c r="N197" s="24"/>
      <c r="O197" s="6"/>
    </row>
    <row r="198" spans="1:15" s="25" customFormat="1" x14ac:dyDescent="0.25">
      <c r="A198" s="183"/>
      <c r="B198" s="180"/>
      <c r="C198" s="28" t="s">
        <v>234</v>
      </c>
      <c r="D198" s="18" t="s">
        <v>36</v>
      </c>
      <c r="E198" s="18" t="s">
        <v>113</v>
      </c>
      <c r="F198" s="18">
        <v>1</v>
      </c>
      <c r="G198" s="27">
        <v>27</v>
      </c>
      <c r="H198" s="8">
        <f t="shared" si="6"/>
        <v>27</v>
      </c>
      <c r="I198" s="177"/>
      <c r="J198" s="18" t="s">
        <v>9</v>
      </c>
      <c r="K198" s="9" t="s">
        <v>10</v>
      </c>
      <c r="L198" s="24"/>
      <c r="M198" s="24"/>
      <c r="N198" s="24"/>
      <c r="O198" s="6"/>
    </row>
    <row r="199" spans="1:15" s="25" customFormat="1" x14ac:dyDescent="0.25">
      <c r="A199" s="183"/>
      <c r="B199" s="180"/>
      <c r="C199" s="28" t="s">
        <v>235</v>
      </c>
      <c r="D199" s="18" t="s">
        <v>36</v>
      </c>
      <c r="E199" s="18" t="s">
        <v>113</v>
      </c>
      <c r="F199" s="18">
        <v>1</v>
      </c>
      <c r="G199" s="27">
        <v>11</v>
      </c>
      <c r="H199" s="8">
        <f t="shared" si="6"/>
        <v>11</v>
      </c>
      <c r="I199" s="177"/>
      <c r="J199" s="18" t="s">
        <v>9</v>
      </c>
      <c r="K199" s="9" t="s">
        <v>10</v>
      </c>
      <c r="L199" s="24"/>
      <c r="M199" s="24"/>
      <c r="N199" s="24"/>
      <c r="O199" s="6"/>
    </row>
    <row r="200" spans="1:15" s="25" customFormat="1" ht="24" x14ac:dyDescent="0.25">
      <c r="A200" s="183"/>
      <c r="B200" s="180"/>
      <c r="C200" s="28" t="s">
        <v>236</v>
      </c>
      <c r="D200" s="18" t="s">
        <v>36</v>
      </c>
      <c r="E200" s="18" t="s">
        <v>113</v>
      </c>
      <c r="F200" s="18">
        <v>1</v>
      </c>
      <c r="G200" s="27">
        <v>16</v>
      </c>
      <c r="H200" s="8">
        <f t="shared" si="6"/>
        <v>16</v>
      </c>
      <c r="I200" s="177"/>
      <c r="J200" s="18" t="s">
        <v>9</v>
      </c>
      <c r="K200" s="9" t="s">
        <v>10</v>
      </c>
      <c r="L200" s="24"/>
      <c r="M200" s="24"/>
      <c r="N200" s="24"/>
      <c r="O200" s="6"/>
    </row>
    <row r="201" spans="1:15" s="25" customFormat="1" x14ac:dyDescent="0.25">
      <c r="A201" s="183"/>
      <c r="B201" s="180"/>
      <c r="C201" s="28" t="s">
        <v>323</v>
      </c>
      <c r="D201" s="18" t="s">
        <v>36</v>
      </c>
      <c r="E201" s="18" t="s">
        <v>318</v>
      </c>
      <c r="F201" s="18">
        <v>1</v>
      </c>
      <c r="G201" s="27">
        <v>30</v>
      </c>
      <c r="H201" s="8">
        <f t="shared" si="6"/>
        <v>30</v>
      </c>
      <c r="I201" s="177"/>
      <c r="J201" s="18" t="s">
        <v>9</v>
      </c>
      <c r="K201" s="9" t="s">
        <v>10</v>
      </c>
      <c r="L201" s="24"/>
      <c r="M201" s="24"/>
      <c r="N201" s="24"/>
      <c r="O201" s="6"/>
    </row>
    <row r="202" spans="1:15" s="25" customFormat="1" x14ac:dyDescent="0.25">
      <c r="A202" s="183"/>
      <c r="B202" s="180"/>
      <c r="C202" s="28" t="s">
        <v>237</v>
      </c>
      <c r="D202" s="18" t="s">
        <v>36</v>
      </c>
      <c r="E202" s="18" t="s">
        <v>113</v>
      </c>
      <c r="F202" s="18">
        <v>1</v>
      </c>
      <c r="G202" s="27">
        <v>85</v>
      </c>
      <c r="H202" s="8">
        <f t="shared" si="6"/>
        <v>85</v>
      </c>
      <c r="I202" s="177"/>
      <c r="J202" s="18" t="s">
        <v>9</v>
      </c>
      <c r="K202" s="9" t="s">
        <v>10</v>
      </c>
      <c r="L202" s="24"/>
      <c r="M202" s="24"/>
      <c r="N202" s="24"/>
      <c r="O202" s="6"/>
    </row>
    <row r="203" spans="1:15" s="25" customFormat="1" x14ac:dyDescent="0.25">
      <c r="A203" s="183"/>
      <c r="B203" s="180"/>
      <c r="C203" s="28" t="s">
        <v>238</v>
      </c>
      <c r="D203" s="18" t="s">
        <v>36</v>
      </c>
      <c r="E203" s="18" t="s">
        <v>37</v>
      </c>
      <c r="F203" s="18">
        <v>2</v>
      </c>
      <c r="G203" s="27">
        <v>41</v>
      </c>
      <c r="H203" s="8">
        <f t="shared" si="6"/>
        <v>82</v>
      </c>
      <c r="I203" s="177"/>
      <c r="J203" s="18" t="s">
        <v>9</v>
      </c>
      <c r="K203" s="9" t="s">
        <v>10</v>
      </c>
      <c r="L203" s="24"/>
      <c r="M203" s="24"/>
      <c r="N203" s="24"/>
      <c r="O203" s="6"/>
    </row>
    <row r="204" spans="1:15" s="25" customFormat="1" x14ac:dyDescent="0.25">
      <c r="A204" s="183"/>
      <c r="B204" s="180"/>
      <c r="C204" s="28" t="s">
        <v>239</v>
      </c>
      <c r="D204" s="18" t="s">
        <v>36</v>
      </c>
      <c r="E204" s="18" t="s">
        <v>37</v>
      </c>
      <c r="F204" s="18">
        <v>2</v>
      </c>
      <c r="G204" s="27">
        <v>35.5</v>
      </c>
      <c r="H204" s="8">
        <f t="shared" si="6"/>
        <v>71</v>
      </c>
      <c r="I204" s="177"/>
      <c r="J204" s="18" t="s">
        <v>9</v>
      </c>
      <c r="K204" s="9" t="s">
        <v>10</v>
      </c>
      <c r="L204" s="24"/>
      <c r="M204" s="24"/>
      <c r="N204" s="24"/>
      <c r="O204" s="6"/>
    </row>
    <row r="205" spans="1:15" s="25" customFormat="1" ht="24" x14ac:dyDescent="0.25">
      <c r="A205" s="183"/>
      <c r="B205" s="180"/>
      <c r="C205" s="28" t="s">
        <v>240</v>
      </c>
      <c r="D205" s="18" t="s">
        <v>36</v>
      </c>
      <c r="E205" s="18" t="s">
        <v>37</v>
      </c>
      <c r="F205" s="18">
        <v>2</v>
      </c>
      <c r="G205" s="27">
        <v>15</v>
      </c>
      <c r="H205" s="8">
        <f t="shared" si="6"/>
        <v>30</v>
      </c>
      <c r="I205" s="177"/>
      <c r="J205" s="18" t="s">
        <v>9</v>
      </c>
      <c r="K205" s="9" t="s">
        <v>10</v>
      </c>
      <c r="L205" s="24"/>
      <c r="M205" s="24"/>
      <c r="N205" s="24"/>
      <c r="O205" s="6"/>
    </row>
    <row r="206" spans="1:15" s="25" customFormat="1" x14ac:dyDescent="0.25">
      <c r="A206" s="183"/>
      <c r="B206" s="180"/>
      <c r="C206" s="28" t="s">
        <v>241</v>
      </c>
      <c r="D206" s="18" t="s">
        <v>36</v>
      </c>
      <c r="E206" s="18" t="s">
        <v>37</v>
      </c>
      <c r="F206" s="18">
        <v>8</v>
      </c>
      <c r="G206" s="27">
        <v>10</v>
      </c>
      <c r="H206" s="8">
        <f t="shared" si="6"/>
        <v>80</v>
      </c>
      <c r="I206" s="177"/>
      <c r="J206" s="18" t="s">
        <v>9</v>
      </c>
      <c r="K206" s="9" t="s">
        <v>10</v>
      </c>
      <c r="L206" s="24"/>
      <c r="M206" s="24"/>
      <c r="N206" s="24"/>
      <c r="O206" s="6"/>
    </row>
    <row r="207" spans="1:15" s="25" customFormat="1" x14ac:dyDescent="0.25">
      <c r="A207" s="183"/>
      <c r="B207" s="180"/>
      <c r="C207" s="28" t="s">
        <v>242</v>
      </c>
      <c r="D207" s="18" t="s">
        <v>36</v>
      </c>
      <c r="E207" s="18" t="s">
        <v>37</v>
      </c>
      <c r="F207" s="18">
        <v>2</v>
      </c>
      <c r="G207" s="27">
        <v>16</v>
      </c>
      <c r="H207" s="8">
        <f t="shared" si="6"/>
        <v>32</v>
      </c>
      <c r="I207" s="177"/>
      <c r="J207" s="18" t="s">
        <v>9</v>
      </c>
      <c r="K207" s="9" t="s">
        <v>10</v>
      </c>
      <c r="L207" s="24"/>
      <c r="M207" s="24"/>
      <c r="N207" s="24"/>
      <c r="O207" s="6"/>
    </row>
    <row r="208" spans="1:15" s="25" customFormat="1" x14ac:dyDescent="0.25">
      <c r="A208" s="183"/>
      <c r="B208" s="180"/>
      <c r="C208" s="28" t="s">
        <v>243</v>
      </c>
      <c r="D208" s="18" t="s">
        <v>36</v>
      </c>
      <c r="E208" s="18" t="s">
        <v>37</v>
      </c>
      <c r="F208" s="18">
        <v>1</v>
      </c>
      <c r="G208" s="27">
        <v>32</v>
      </c>
      <c r="H208" s="8">
        <f t="shared" si="6"/>
        <v>32</v>
      </c>
      <c r="I208" s="177"/>
      <c r="J208" s="18" t="s">
        <v>9</v>
      </c>
      <c r="K208" s="9" t="s">
        <v>10</v>
      </c>
      <c r="L208" s="24"/>
      <c r="M208" s="24"/>
      <c r="N208" s="24"/>
      <c r="O208" s="6"/>
    </row>
    <row r="209" spans="1:15" s="25" customFormat="1" x14ac:dyDescent="0.25">
      <c r="A209" s="183"/>
      <c r="B209" s="180"/>
      <c r="C209" s="28" t="s">
        <v>324</v>
      </c>
      <c r="D209" s="18" t="s">
        <v>36</v>
      </c>
      <c r="E209" s="18" t="s">
        <v>318</v>
      </c>
      <c r="F209" s="18">
        <v>1</v>
      </c>
      <c r="G209" s="27">
        <v>41</v>
      </c>
      <c r="H209" s="8">
        <f t="shared" si="6"/>
        <v>41</v>
      </c>
      <c r="I209" s="177"/>
      <c r="J209" s="18" t="s">
        <v>9</v>
      </c>
      <c r="K209" s="9" t="s">
        <v>10</v>
      </c>
      <c r="L209" s="24"/>
      <c r="M209" s="24"/>
      <c r="N209" s="24"/>
      <c r="O209" s="6"/>
    </row>
    <row r="210" spans="1:15" s="25" customFormat="1" x14ac:dyDescent="0.25">
      <c r="A210" s="183"/>
      <c r="B210" s="180"/>
      <c r="C210" s="28" t="s">
        <v>326</v>
      </c>
      <c r="D210" s="18" t="s">
        <v>36</v>
      </c>
      <c r="E210" s="18" t="s">
        <v>325</v>
      </c>
      <c r="F210" s="18">
        <v>1</v>
      </c>
      <c r="G210" s="27">
        <v>26</v>
      </c>
      <c r="H210" s="8">
        <f t="shared" si="6"/>
        <v>26</v>
      </c>
      <c r="I210" s="177"/>
      <c r="J210" s="18" t="s">
        <v>9</v>
      </c>
      <c r="K210" s="9" t="s">
        <v>10</v>
      </c>
      <c r="L210" s="24"/>
      <c r="M210" s="24"/>
      <c r="N210" s="24"/>
      <c r="O210" s="6"/>
    </row>
    <row r="211" spans="1:15" s="25" customFormat="1" ht="24.75" thickBot="1" x14ac:dyDescent="0.3">
      <c r="A211" s="184"/>
      <c r="B211" s="181"/>
      <c r="C211" s="34" t="s">
        <v>307</v>
      </c>
      <c r="D211" s="19" t="s">
        <v>36</v>
      </c>
      <c r="E211" s="19" t="s">
        <v>70</v>
      </c>
      <c r="F211" s="19">
        <v>2</v>
      </c>
      <c r="G211" s="35">
        <f>250*30</f>
        <v>7500</v>
      </c>
      <c r="H211" s="14">
        <f t="shared" si="6"/>
        <v>15000</v>
      </c>
      <c r="I211" s="178"/>
      <c r="J211" s="19" t="s">
        <v>9</v>
      </c>
      <c r="K211" s="15" t="s">
        <v>10</v>
      </c>
      <c r="L211" s="24"/>
      <c r="M211" s="24"/>
      <c r="N211" s="24"/>
      <c r="O211" s="6"/>
    </row>
    <row r="212" spans="1:15" ht="30" customHeight="1" x14ac:dyDescent="0.25">
      <c r="A212" s="191" t="s">
        <v>11</v>
      </c>
      <c r="B212" s="192"/>
      <c r="C212" s="192"/>
      <c r="D212" s="192"/>
      <c r="E212" s="192"/>
      <c r="F212" s="192"/>
      <c r="G212" s="192"/>
      <c r="H212" s="192"/>
      <c r="I212" s="192"/>
      <c r="J212" s="192"/>
      <c r="K212" s="193"/>
    </row>
    <row r="213" spans="1:15" ht="30" customHeight="1" x14ac:dyDescent="0.25">
      <c r="A213" s="194" t="str">
        <f>A2</f>
        <v>CONCENTRADO DE DONATIVOS SALIDAS JULIO 2026</v>
      </c>
      <c r="B213" s="195"/>
      <c r="C213" s="195"/>
      <c r="D213" s="195"/>
      <c r="E213" s="195"/>
      <c r="F213" s="195"/>
      <c r="G213" s="195"/>
      <c r="H213" s="195"/>
      <c r="I213" s="195"/>
      <c r="J213" s="195"/>
      <c r="K213" s="196"/>
      <c r="O213" s="25"/>
    </row>
    <row r="214" spans="1:15" ht="30" customHeight="1" thickBot="1" x14ac:dyDescent="0.3">
      <c r="A214" s="188" t="s">
        <v>40</v>
      </c>
      <c r="B214" s="189"/>
      <c r="C214" s="189"/>
      <c r="D214" s="189"/>
      <c r="E214" s="189"/>
      <c r="F214" s="189"/>
      <c r="G214" s="189"/>
      <c r="H214" s="189"/>
      <c r="I214" s="189"/>
      <c r="J214" s="189"/>
      <c r="K214" s="190"/>
      <c r="O214" s="25"/>
    </row>
    <row r="215" spans="1:15" ht="30" customHeight="1" thickBot="1" x14ac:dyDescent="0.3">
      <c r="A215" s="36" t="s">
        <v>0</v>
      </c>
      <c r="B215" s="37" t="s">
        <v>1</v>
      </c>
      <c r="C215" s="37" t="s">
        <v>2</v>
      </c>
      <c r="D215" s="37" t="s">
        <v>16</v>
      </c>
      <c r="E215" s="37" t="s">
        <v>17</v>
      </c>
      <c r="F215" s="38" t="s">
        <v>3</v>
      </c>
      <c r="G215" s="37" t="s">
        <v>4</v>
      </c>
      <c r="H215" s="37" t="s">
        <v>5</v>
      </c>
      <c r="I215" s="37" t="s">
        <v>6</v>
      </c>
      <c r="J215" s="37" t="s">
        <v>7</v>
      </c>
      <c r="K215" s="37" t="s">
        <v>8</v>
      </c>
      <c r="O215" s="25"/>
    </row>
    <row r="216" spans="1:15" s="25" customFormat="1" ht="48" x14ac:dyDescent="0.25">
      <c r="A216" s="130">
        <v>46227</v>
      </c>
      <c r="B216" s="129">
        <v>303</v>
      </c>
      <c r="C216" s="26" t="s">
        <v>244</v>
      </c>
      <c r="D216" s="17" t="s">
        <v>36</v>
      </c>
      <c r="E216" s="17" t="s">
        <v>37</v>
      </c>
      <c r="F216" s="17">
        <v>50</v>
      </c>
      <c r="G216" s="29">
        <v>249</v>
      </c>
      <c r="H216" s="12">
        <f t="shared" si="6"/>
        <v>12450</v>
      </c>
      <c r="I216" s="131" t="s">
        <v>245</v>
      </c>
      <c r="J216" s="17" t="s">
        <v>9</v>
      </c>
      <c r="K216" s="13" t="s">
        <v>10</v>
      </c>
      <c r="L216" s="24"/>
      <c r="M216" s="24"/>
      <c r="N216" s="24"/>
      <c r="O216" s="6"/>
    </row>
    <row r="217" spans="1:15" s="25" customFormat="1" ht="23.1" customHeight="1" x14ac:dyDescent="0.25">
      <c r="A217" s="182">
        <v>46227</v>
      </c>
      <c r="B217" s="179">
        <v>304</v>
      </c>
      <c r="C217" s="28" t="s">
        <v>278</v>
      </c>
      <c r="D217" s="18" t="s">
        <v>36</v>
      </c>
      <c r="E217" s="18" t="s">
        <v>38</v>
      </c>
      <c r="F217" s="18">
        <v>2</v>
      </c>
      <c r="G217" s="27">
        <v>1000</v>
      </c>
      <c r="H217" s="8">
        <f t="shared" si="6"/>
        <v>2000</v>
      </c>
      <c r="I217" s="176" t="s">
        <v>283</v>
      </c>
      <c r="J217" s="18" t="s">
        <v>9</v>
      </c>
      <c r="K217" s="9" t="s">
        <v>10</v>
      </c>
      <c r="L217" s="24"/>
      <c r="M217" s="24"/>
      <c r="N217" s="24"/>
      <c r="O217" s="6"/>
    </row>
    <row r="218" spans="1:15" s="25" customFormat="1" ht="36" x14ac:dyDescent="0.25">
      <c r="A218" s="183"/>
      <c r="B218" s="180"/>
      <c r="C218" s="28" t="s">
        <v>246</v>
      </c>
      <c r="D218" s="18" t="s">
        <v>36</v>
      </c>
      <c r="E218" s="18" t="s">
        <v>37</v>
      </c>
      <c r="F218" s="18">
        <v>30</v>
      </c>
      <c r="G218" s="27">
        <v>129</v>
      </c>
      <c r="H218" s="8">
        <f t="shared" si="6"/>
        <v>3870</v>
      </c>
      <c r="I218" s="177"/>
      <c r="J218" s="18" t="s">
        <v>9</v>
      </c>
      <c r="K218" s="9" t="s">
        <v>10</v>
      </c>
      <c r="L218" s="24"/>
      <c r="M218" s="24"/>
      <c r="N218" s="24"/>
      <c r="O218" s="6"/>
    </row>
    <row r="219" spans="1:15" s="25" customFormat="1" ht="36" x14ac:dyDescent="0.25">
      <c r="A219" s="183"/>
      <c r="B219" s="180"/>
      <c r="C219" s="28" t="s">
        <v>247</v>
      </c>
      <c r="D219" s="18" t="s">
        <v>36</v>
      </c>
      <c r="E219" s="18" t="s">
        <v>37</v>
      </c>
      <c r="F219" s="18">
        <v>30</v>
      </c>
      <c r="G219" s="27">
        <v>120</v>
      </c>
      <c r="H219" s="8">
        <f t="shared" si="6"/>
        <v>3600</v>
      </c>
      <c r="I219" s="177"/>
      <c r="J219" s="18" t="s">
        <v>9</v>
      </c>
      <c r="K219" s="9" t="s">
        <v>10</v>
      </c>
      <c r="L219" s="24"/>
      <c r="M219" s="24"/>
      <c r="N219" s="24"/>
      <c r="O219" s="6"/>
    </row>
    <row r="220" spans="1:15" s="25" customFormat="1" ht="24" x14ac:dyDescent="0.25">
      <c r="A220" s="183"/>
      <c r="B220" s="180"/>
      <c r="C220" s="28" t="s">
        <v>248</v>
      </c>
      <c r="D220" s="18" t="s">
        <v>36</v>
      </c>
      <c r="E220" s="18" t="s">
        <v>37</v>
      </c>
      <c r="F220" s="18">
        <v>58</v>
      </c>
      <c r="G220" s="27">
        <v>55</v>
      </c>
      <c r="H220" s="8">
        <f t="shared" si="6"/>
        <v>3190</v>
      </c>
      <c r="I220" s="177"/>
      <c r="J220" s="18" t="s">
        <v>9</v>
      </c>
      <c r="K220" s="9" t="s">
        <v>10</v>
      </c>
      <c r="L220" s="24"/>
      <c r="M220" s="24"/>
      <c r="N220" s="24"/>
      <c r="O220" s="6"/>
    </row>
    <row r="221" spans="1:15" s="25" customFormat="1" ht="24" x14ac:dyDescent="0.25">
      <c r="A221" s="183"/>
      <c r="B221" s="180"/>
      <c r="C221" s="28" t="s">
        <v>249</v>
      </c>
      <c r="D221" s="18" t="s">
        <v>36</v>
      </c>
      <c r="E221" s="18" t="s">
        <v>37</v>
      </c>
      <c r="F221" s="18">
        <v>2</v>
      </c>
      <c r="G221" s="27">
        <v>29</v>
      </c>
      <c r="H221" s="8">
        <f t="shared" si="6"/>
        <v>58</v>
      </c>
      <c r="I221" s="177"/>
      <c r="J221" s="18" t="s">
        <v>9</v>
      </c>
      <c r="K221" s="9" t="s">
        <v>10</v>
      </c>
      <c r="L221" s="24"/>
      <c r="M221" s="24"/>
      <c r="N221" s="24"/>
      <c r="O221" s="6"/>
    </row>
    <row r="222" spans="1:15" s="25" customFormat="1" ht="36" x14ac:dyDescent="0.25">
      <c r="A222" s="183"/>
      <c r="B222" s="180"/>
      <c r="C222" s="28" t="s">
        <v>250</v>
      </c>
      <c r="D222" s="18" t="s">
        <v>36</v>
      </c>
      <c r="E222" s="18" t="s">
        <v>37</v>
      </c>
      <c r="F222" s="18">
        <v>35</v>
      </c>
      <c r="G222" s="27">
        <v>159</v>
      </c>
      <c r="H222" s="8">
        <f t="shared" si="6"/>
        <v>5565</v>
      </c>
      <c r="I222" s="177"/>
      <c r="J222" s="18" t="s">
        <v>9</v>
      </c>
      <c r="K222" s="9" t="s">
        <v>10</v>
      </c>
      <c r="L222" s="24"/>
      <c r="M222" s="24"/>
      <c r="N222" s="24"/>
      <c r="O222" s="6"/>
    </row>
    <row r="223" spans="1:15" s="25" customFormat="1" ht="24" x14ac:dyDescent="0.25">
      <c r="A223" s="183"/>
      <c r="B223" s="180"/>
      <c r="C223" s="28" t="s">
        <v>251</v>
      </c>
      <c r="D223" s="18" t="s">
        <v>36</v>
      </c>
      <c r="E223" s="18" t="s">
        <v>37</v>
      </c>
      <c r="F223" s="18">
        <v>35</v>
      </c>
      <c r="G223" s="27">
        <v>200</v>
      </c>
      <c r="H223" s="8">
        <f t="shared" si="6"/>
        <v>7000</v>
      </c>
      <c r="I223" s="177"/>
      <c r="J223" s="18" t="s">
        <v>9</v>
      </c>
      <c r="K223" s="9" t="s">
        <v>10</v>
      </c>
      <c r="L223" s="24"/>
      <c r="M223" s="24"/>
      <c r="N223" s="24"/>
      <c r="O223" s="6"/>
    </row>
    <row r="224" spans="1:15" s="25" customFormat="1" x14ac:dyDescent="0.25">
      <c r="A224" s="183"/>
      <c r="B224" s="180"/>
      <c r="C224" s="28" t="s">
        <v>282</v>
      </c>
      <c r="D224" s="18" t="s">
        <v>36</v>
      </c>
      <c r="E224" s="18" t="s">
        <v>39</v>
      </c>
      <c r="F224" s="18">
        <v>70</v>
      </c>
      <c r="G224" s="27">
        <v>179</v>
      </c>
      <c r="H224" s="8">
        <f t="shared" si="6"/>
        <v>12530</v>
      </c>
      <c r="I224" s="177"/>
      <c r="J224" s="18" t="s">
        <v>9</v>
      </c>
      <c r="K224" s="9" t="s">
        <v>10</v>
      </c>
      <c r="L224" s="24"/>
      <c r="M224" s="24"/>
      <c r="N224" s="24"/>
      <c r="O224" s="6"/>
    </row>
    <row r="225" spans="1:15" s="25" customFormat="1" ht="24" x14ac:dyDescent="0.25">
      <c r="A225" s="183"/>
      <c r="B225" s="180"/>
      <c r="C225" s="28" t="s">
        <v>279</v>
      </c>
      <c r="D225" s="18" t="s">
        <v>36</v>
      </c>
      <c r="E225" s="18" t="s">
        <v>280</v>
      </c>
      <c r="F225" s="18">
        <v>1</v>
      </c>
      <c r="G225" s="27">
        <v>32670</v>
      </c>
      <c r="H225" s="8">
        <f t="shared" si="6"/>
        <v>32670</v>
      </c>
      <c r="I225" s="177"/>
      <c r="J225" s="18" t="s">
        <v>9</v>
      </c>
      <c r="K225" s="9" t="s">
        <v>10</v>
      </c>
      <c r="L225" s="24"/>
      <c r="M225" s="24"/>
      <c r="N225" s="24"/>
      <c r="O225" s="6"/>
    </row>
    <row r="226" spans="1:15" s="25" customFormat="1" ht="24" x14ac:dyDescent="0.25">
      <c r="A226" s="183"/>
      <c r="B226" s="180"/>
      <c r="C226" s="28" t="s">
        <v>252</v>
      </c>
      <c r="D226" s="18" t="s">
        <v>36</v>
      </c>
      <c r="E226" s="18" t="s">
        <v>37</v>
      </c>
      <c r="F226" s="18">
        <v>300</v>
      </c>
      <c r="G226" s="27">
        <v>454</v>
      </c>
      <c r="H226" s="8">
        <f t="shared" si="6"/>
        <v>136200</v>
      </c>
      <c r="I226" s="177"/>
      <c r="J226" s="18" t="s">
        <v>9</v>
      </c>
      <c r="K226" s="9" t="s">
        <v>10</v>
      </c>
      <c r="L226" s="24"/>
      <c r="M226" s="24"/>
      <c r="N226" s="24"/>
      <c r="O226" s="6"/>
    </row>
    <row r="227" spans="1:15" s="25" customFormat="1" x14ac:dyDescent="0.25">
      <c r="A227" s="183"/>
      <c r="B227" s="180"/>
      <c r="C227" s="28" t="s">
        <v>253</v>
      </c>
      <c r="D227" s="18" t="s">
        <v>36</v>
      </c>
      <c r="E227" s="18" t="s">
        <v>37</v>
      </c>
      <c r="F227" s="18">
        <v>3</v>
      </c>
      <c r="G227" s="27">
        <v>350</v>
      </c>
      <c r="H227" s="8">
        <f t="shared" si="6"/>
        <v>1050</v>
      </c>
      <c r="I227" s="177"/>
      <c r="J227" s="18" t="s">
        <v>9</v>
      </c>
      <c r="K227" s="9" t="s">
        <v>10</v>
      </c>
      <c r="L227" s="24"/>
      <c r="M227" s="24"/>
      <c r="N227" s="24"/>
      <c r="O227" s="6"/>
    </row>
    <row r="228" spans="1:15" s="25" customFormat="1" x14ac:dyDescent="0.25">
      <c r="A228" s="183"/>
      <c r="B228" s="180"/>
      <c r="C228" s="28" t="s">
        <v>281</v>
      </c>
      <c r="D228" s="18" t="s">
        <v>36</v>
      </c>
      <c r="E228" s="18" t="s">
        <v>38</v>
      </c>
      <c r="F228" s="18">
        <v>3</v>
      </c>
      <c r="G228" s="27">
        <v>350</v>
      </c>
      <c r="H228" s="8">
        <f t="shared" si="6"/>
        <v>1050</v>
      </c>
      <c r="I228" s="177"/>
      <c r="J228" s="18" t="s">
        <v>9</v>
      </c>
      <c r="K228" s="9" t="s">
        <v>10</v>
      </c>
      <c r="L228" s="24"/>
      <c r="M228" s="24"/>
      <c r="N228" s="24"/>
      <c r="O228" s="6"/>
    </row>
    <row r="229" spans="1:15" s="25" customFormat="1" ht="24" x14ac:dyDescent="0.25">
      <c r="A229" s="183"/>
      <c r="B229" s="180"/>
      <c r="C229" s="28" t="s">
        <v>171</v>
      </c>
      <c r="D229" s="18" t="s">
        <v>36</v>
      </c>
      <c r="E229" s="18" t="s">
        <v>37</v>
      </c>
      <c r="F229" s="18">
        <f>6*12</f>
        <v>72</v>
      </c>
      <c r="G229" s="27">
        <v>25.5</v>
      </c>
      <c r="H229" s="8">
        <f t="shared" si="6"/>
        <v>1836</v>
      </c>
      <c r="I229" s="177"/>
      <c r="J229" s="18" t="s">
        <v>9</v>
      </c>
      <c r="K229" s="9" t="s">
        <v>10</v>
      </c>
      <c r="L229" s="24"/>
      <c r="M229" s="24"/>
      <c r="N229" s="24"/>
      <c r="O229" s="6"/>
    </row>
    <row r="230" spans="1:15" s="25" customFormat="1" x14ac:dyDescent="0.25">
      <c r="A230" s="183"/>
      <c r="B230" s="180"/>
      <c r="C230" s="28" t="s">
        <v>254</v>
      </c>
      <c r="D230" s="18" t="s">
        <v>36</v>
      </c>
      <c r="E230" s="18" t="s">
        <v>37</v>
      </c>
      <c r="F230" s="18">
        <f>20*12+120</f>
        <v>360</v>
      </c>
      <c r="G230" s="27">
        <v>8.5</v>
      </c>
      <c r="H230" s="8">
        <f t="shared" si="6"/>
        <v>3060</v>
      </c>
      <c r="I230" s="177"/>
      <c r="J230" s="18" t="s">
        <v>9</v>
      </c>
      <c r="K230" s="9" t="s">
        <v>10</v>
      </c>
      <c r="L230" s="24"/>
      <c r="M230" s="24"/>
      <c r="N230" s="24"/>
      <c r="O230" s="6"/>
    </row>
    <row r="231" spans="1:15" s="25" customFormat="1" x14ac:dyDescent="0.25">
      <c r="A231" s="183"/>
      <c r="B231" s="180"/>
      <c r="C231" s="28" t="s">
        <v>255</v>
      </c>
      <c r="D231" s="18" t="s">
        <v>36</v>
      </c>
      <c r="E231" s="18" t="s">
        <v>37</v>
      </c>
      <c r="F231" s="18">
        <f>5*24</f>
        <v>120</v>
      </c>
      <c r="G231" s="27">
        <f>162.5/24</f>
        <v>6.770833333333333</v>
      </c>
      <c r="H231" s="8">
        <f t="shared" si="6"/>
        <v>812.5</v>
      </c>
      <c r="I231" s="177"/>
      <c r="J231" s="18" t="s">
        <v>9</v>
      </c>
      <c r="K231" s="9" t="s">
        <v>10</v>
      </c>
      <c r="L231" s="24"/>
      <c r="M231" s="24"/>
      <c r="N231" s="24"/>
      <c r="O231" s="6"/>
    </row>
    <row r="232" spans="1:15" s="25" customFormat="1" ht="24.75" thickBot="1" x14ac:dyDescent="0.3">
      <c r="A232" s="184"/>
      <c r="B232" s="181"/>
      <c r="C232" s="34" t="s">
        <v>256</v>
      </c>
      <c r="D232" s="19" t="s">
        <v>36</v>
      </c>
      <c r="E232" s="19" t="s">
        <v>37</v>
      </c>
      <c r="F232" s="19">
        <v>11</v>
      </c>
      <c r="G232" s="35">
        <v>28.32</v>
      </c>
      <c r="H232" s="14">
        <f t="shared" si="6"/>
        <v>311.52</v>
      </c>
      <c r="I232" s="178"/>
      <c r="J232" s="19" t="s">
        <v>9</v>
      </c>
      <c r="K232" s="15" t="s">
        <v>10</v>
      </c>
      <c r="L232" s="24"/>
      <c r="M232" s="24"/>
      <c r="N232" s="24"/>
      <c r="O232" s="6"/>
    </row>
    <row r="233" spans="1:15" ht="30" customHeight="1" x14ac:dyDescent="0.25">
      <c r="A233" s="191" t="s">
        <v>11</v>
      </c>
      <c r="B233" s="192"/>
      <c r="C233" s="192"/>
      <c r="D233" s="192"/>
      <c r="E233" s="192"/>
      <c r="F233" s="192"/>
      <c r="G233" s="192"/>
      <c r="H233" s="192"/>
      <c r="I233" s="192"/>
      <c r="J233" s="192"/>
      <c r="K233" s="193"/>
    </row>
    <row r="234" spans="1:15" ht="30" customHeight="1" x14ac:dyDescent="0.25">
      <c r="A234" s="194" t="str">
        <f>A2</f>
        <v>CONCENTRADO DE DONATIVOS SALIDAS JULIO 2026</v>
      </c>
      <c r="B234" s="195"/>
      <c r="C234" s="195"/>
      <c r="D234" s="195"/>
      <c r="E234" s="195"/>
      <c r="F234" s="195"/>
      <c r="G234" s="195"/>
      <c r="H234" s="195"/>
      <c r="I234" s="195"/>
      <c r="J234" s="195"/>
      <c r="K234" s="196"/>
      <c r="O234" s="25"/>
    </row>
    <row r="235" spans="1:15" ht="30" customHeight="1" thickBot="1" x14ac:dyDescent="0.3">
      <c r="A235" s="188" t="s">
        <v>40</v>
      </c>
      <c r="B235" s="189"/>
      <c r="C235" s="189"/>
      <c r="D235" s="189"/>
      <c r="E235" s="189"/>
      <c r="F235" s="189"/>
      <c r="G235" s="189"/>
      <c r="H235" s="189"/>
      <c r="I235" s="189"/>
      <c r="J235" s="189"/>
      <c r="K235" s="190"/>
      <c r="O235" s="25"/>
    </row>
    <row r="236" spans="1:15" ht="30" customHeight="1" thickBot="1" x14ac:dyDescent="0.3">
      <c r="A236" s="36" t="s">
        <v>0</v>
      </c>
      <c r="B236" s="37" t="s">
        <v>1</v>
      </c>
      <c r="C236" s="37" t="s">
        <v>2</v>
      </c>
      <c r="D236" s="37" t="s">
        <v>16</v>
      </c>
      <c r="E236" s="37" t="s">
        <v>17</v>
      </c>
      <c r="F236" s="38" t="s">
        <v>3</v>
      </c>
      <c r="G236" s="37" t="s">
        <v>4</v>
      </c>
      <c r="H236" s="37" t="s">
        <v>5</v>
      </c>
      <c r="I236" s="37" t="s">
        <v>6</v>
      </c>
      <c r="J236" s="37" t="s">
        <v>7</v>
      </c>
      <c r="K236" s="37" t="s">
        <v>8</v>
      </c>
      <c r="O236" s="25"/>
    </row>
    <row r="237" spans="1:15" s="25" customFormat="1" ht="24" x14ac:dyDescent="0.25">
      <c r="A237" s="198">
        <v>46227</v>
      </c>
      <c r="B237" s="197">
        <v>304</v>
      </c>
      <c r="C237" s="26" t="s">
        <v>257</v>
      </c>
      <c r="D237" s="17" t="s">
        <v>36</v>
      </c>
      <c r="E237" s="17" t="s">
        <v>37</v>
      </c>
      <c r="F237" s="17">
        <v>3</v>
      </c>
      <c r="G237" s="29">
        <v>718.35</v>
      </c>
      <c r="H237" s="12">
        <f t="shared" si="6"/>
        <v>2155.0500000000002</v>
      </c>
      <c r="I237" s="199" t="s">
        <v>283</v>
      </c>
      <c r="J237" s="17" t="s">
        <v>9</v>
      </c>
      <c r="K237" s="13" t="s">
        <v>10</v>
      </c>
      <c r="L237" s="24"/>
      <c r="M237" s="24"/>
      <c r="N237" s="24"/>
      <c r="O237" s="6"/>
    </row>
    <row r="238" spans="1:15" s="25" customFormat="1" ht="24" x14ac:dyDescent="0.25">
      <c r="A238" s="183"/>
      <c r="B238" s="180"/>
      <c r="C238" s="28" t="s">
        <v>258</v>
      </c>
      <c r="D238" s="18" t="s">
        <v>36</v>
      </c>
      <c r="E238" s="18" t="s">
        <v>37</v>
      </c>
      <c r="F238" s="18">
        <v>3</v>
      </c>
      <c r="G238" s="27">
        <v>117.84</v>
      </c>
      <c r="H238" s="8">
        <f t="shared" si="6"/>
        <v>353.52</v>
      </c>
      <c r="I238" s="177"/>
      <c r="J238" s="18" t="s">
        <v>9</v>
      </c>
      <c r="K238" s="9" t="s">
        <v>10</v>
      </c>
      <c r="L238" s="24"/>
      <c r="M238" s="24"/>
      <c r="N238" s="24"/>
      <c r="O238" s="6"/>
    </row>
    <row r="239" spans="1:15" s="25" customFormat="1" ht="36" x14ac:dyDescent="0.25">
      <c r="A239" s="183"/>
      <c r="B239" s="180"/>
      <c r="C239" s="28" t="s">
        <v>259</v>
      </c>
      <c r="D239" s="18" t="s">
        <v>36</v>
      </c>
      <c r="E239" s="18" t="s">
        <v>37</v>
      </c>
      <c r="F239" s="18">
        <v>4</v>
      </c>
      <c r="G239" s="27">
        <v>633.21</v>
      </c>
      <c r="H239" s="8">
        <f t="shared" si="6"/>
        <v>2532.84</v>
      </c>
      <c r="I239" s="177"/>
      <c r="J239" s="18" t="s">
        <v>9</v>
      </c>
      <c r="K239" s="9" t="s">
        <v>10</v>
      </c>
      <c r="L239" s="24"/>
      <c r="M239" s="24"/>
      <c r="N239" s="24"/>
      <c r="O239" s="6"/>
    </row>
    <row r="240" spans="1:15" s="25" customFormat="1" ht="24" x14ac:dyDescent="0.25">
      <c r="A240" s="183"/>
      <c r="B240" s="180"/>
      <c r="C240" s="28" t="s">
        <v>260</v>
      </c>
      <c r="D240" s="18" t="s">
        <v>36</v>
      </c>
      <c r="E240" s="18" t="s">
        <v>37</v>
      </c>
      <c r="F240" s="18">
        <v>8</v>
      </c>
      <c r="G240" s="27">
        <v>156</v>
      </c>
      <c r="H240" s="8">
        <f t="shared" si="6"/>
        <v>1248</v>
      </c>
      <c r="I240" s="177"/>
      <c r="J240" s="18" t="s">
        <v>9</v>
      </c>
      <c r="K240" s="9" t="s">
        <v>10</v>
      </c>
      <c r="L240" s="24"/>
      <c r="M240" s="24"/>
      <c r="N240" s="24"/>
      <c r="O240" s="6"/>
    </row>
    <row r="241" spans="1:15" s="25" customFormat="1" ht="24" x14ac:dyDescent="0.25">
      <c r="A241" s="183"/>
      <c r="B241" s="180"/>
      <c r="C241" s="28" t="s">
        <v>261</v>
      </c>
      <c r="D241" s="18" t="s">
        <v>36</v>
      </c>
      <c r="E241" s="18" t="s">
        <v>37</v>
      </c>
      <c r="F241" s="18">
        <v>1</v>
      </c>
      <c r="G241" s="27">
        <v>535</v>
      </c>
      <c r="H241" s="8">
        <f t="shared" si="6"/>
        <v>535</v>
      </c>
      <c r="I241" s="177"/>
      <c r="J241" s="18" t="s">
        <v>9</v>
      </c>
      <c r="K241" s="9" t="s">
        <v>10</v>
      </c>
      <c r="L241" s="24"/>
      <c r="M241" s="24"/>
      <c r="N241" s="24"/>
      <c r="O241" s="6"/>
    </row>
    <row r="242" spans="1:15" s="25" customFormat="1" ht="24" x14ac:dyDescent="0.25">
      <c r="A242" s="183"/>
      <c r="B242" s="180"/>
      <c r="C242" s="28" t="s">
        <v>262</v>
      </c>
      <c r="D242" s="18" t="s">
        <v>36</v>
      </c>
      <c r="E242" s="18" t="s">
        <v>37</v>
      </c>
      <c r="F242" s="18">
        <v>1</v>
      </c>
      <c r="G242" s="27">
        <v>2024.85</v>
      </c>
      <c r="H242" s="8">
        <f t="shared" si="6"/>
        <v>2024.85</v>
      </c>
      <c r="I242" s="177"/>
      <c r="J242" s="18" t="s">
        <v>9</v>
      </c>
      <c r="K242" s="9" t="s">
        <v>10</v>
      </c>
      <c r="L242" s="24"/>
      <c r="M242" s="24"/>
      <c r="N242" s="24"/>
      <c r="O242" s="6"/>
    </row>
    <row r="243" spans="1:15" s="25" customFormat="1" ht="24" x14ac:dyDescent="0.25">
      <c r="A243" s="183"/>
      <c r="B243" s="180"/>
      <c r="C243" s="28" t="s">
        <v>263</v>
      </c>
      <c r="D243" s="18" t="s">
        <v>36</v>
      </c>
      <c r="E243" s="18" t="s">
        <v>37</v>
      </c>
      <c r="F243" s="18">
        <v>1</v>
      </c>
      <c r="G243" s="27">
        <v>892.97</v>
      </c>
      <c r="H243" s="8">
        <f t="shared" si="6"/>
        <v>892.97</v>
      </c>
      <c r="I243" s="177"/>
      <c r="J243" s="18" t="s">
        <v>9</v>
      </c>
      <c r="K243" s="9" t="s">
        <v>10</v>
      </c>
      <c r="L243" s="24"/>
      <c r="M243" s="24"/>
      <c r="N243" s="24"/>
      <c r="O243" s="6"/>
    </row>
    <row r="244" spans="1:15" s="25" customFormat="1" ht="24" x14ac:dyDescent="0.25">
      <c r="A244" s="183"/>
      <c r="B244" s="180"/>
      <c r="C244" s="28" t="s">
        <v>264</v>
      </c>
      <c r="D244" s="18" t="s">
        <v>36</v>
      </c>
      <c r="E244" s="18" t="s">
        <v>37</v>
      </c>
      <c r="F244" s="18">
        <v>11</v>
      </c>
      <c r="G244" s="27">
        <v>480.84</v>
      </c>
      <c r="H244" s="8">
        <f t="shared" si="6"/>
        <v>5289.24</v>
      </c>
      <c r="I244" s="177"/>
      <c r="J244" s="18" t="s">
        <v>9</v>
      </c>
      <c r="K244" s="9" t="s">
        <v>10</v>
      </c>
      <c r="L244" s="24"/>
      <c r="M244" s="24"/>
      <c r="N244" s="24"/>
      <c r="O244" s="6"/>
    </row>
    <row r="245" spans="1:15" s="25" customFormat="1" ht="24" x14ac:dyDescent="0.25">
      <c r="A245" s="183"/>
      <c r="B245" s="180"/>
      <c r="C245" s="28" t="s">
        <v>265</v>
      </c>
      <c r="D245" s="18" t="s">
        <v>36</v>
      </c>
      <c r="E245" s="18" t="s">
        <v>37</v>
      </c>
      <c r="F245" s="18">
        <v>11</v>
      </c>
      <c r="G245" s="27">
        <v>303.68</v>
      </c>
      <c r="H245" s="8">
        <f t="shared" si="6"/>
        <v>3340.48</v>
      </c>
      <c r="I245" s="177"/>
      <c r="J245" s="18" t="s">
        <v>9</v>
      </c>
      <c r="K245" s="9" t="s">
        <v>10</v>
      </c>
      <c r="L245" s="24"/>
      <c r="M245" s="24"/>
      <c r="N245" s="24"/>
      <c r="O245" s="6"/>
    </row>
    <row r="246" spans="1:15" s="25" customFormat="1" ht="24" x14ac:dyDescent="0.25">
      <c r="A246" s="183"/>
      <c r="B246" s="180"/>
      <c r="C246" s="28" t="s">
        <v>266</v>
      </c>
      <c r="D246" s="18" t="s">
        <v>36</v>
      </c>
      <c r="E246" s="18" t="s">
        <v>37</v>
      </c>
      <c r="F246" s="18">
        <v>11</v>
      </c>
      <c r="G246" s="27">
        <v>126</v>
      </c>
      <c r="H246" s="8">
        <f t="shared" si="6"/>
        <v>1386</v>
      </c>
      <c r="I246" s="177"/>
      <c r="J246" s="18" t="s">
        <v>9</v>
      </c>
      <c r="K246" s="9" t="s">
        <v>10</v>
      </c>
      <c r="L246" s="24"/>
      <c r="M246" s="24"/>
      <c r="N246" s="24"/>
      <c r="O246" s="6"/>
    </row>
    <row r="247" spans="1:15" s="25" customFormat="1" ht="51" x14ac:dyDescent="0.25">
      <c r="A247" s="183"/>
      <c r="B247" s="180"/>
      <c r="C247" s="28" t="s">
        <v>267</v>
      </c>
      <c r="D247" s="18" t="s">
        <v>36</v>
      </c>
      <c r="E247" s="18" t="s">
        <v>37</v>
      </c>
      <c r="F247" s="18">
        <v>1</v>
      </c>
      <c r="G247" s="27">
        <v>1967.14</v>
      </c>
      <c r="H247" s="8">
        <f t="shared" si="6"/>
        <v>1967.14</v>
      </c>
      <c r="I247" s="177"/>
      <c r="J247" s="18" t="s">
        <v>9</v>
      </c>
      <c r="K247" s="9" t="s">
        <v>10</v>
      </c>
      <c r="L247" s="24"/>
      <c r="M247" s="24"/>
      <c r="N247" s="24"/>
      <c r="O247" s="6"/>
    </row>
    <row r="248" spans="1:15" s="25" customFormat="1" ht="24" x14ac:dyDescent="0.25">
      <c r="A248" s="183"/>
      <c r="B248" s="180"/>
      <c r="C248" s="28" t="s">
        <v>268</v>
      </c>
      <c r="D248" s="18" t="s">
        <v>36</v>
      </c>
      <c r="E248" s="18" t="s">
        <v>37</v>
      </c>
      <c r="F248" s="18">
        <v>1</v>
      </c>
      <c r="G248" s="27">
        <v>18.059999999999999</v>
      </c>
      <c r="H248" s="8">
        <f t="shared" si="6"/>
        <v>18.059999999999999</v>
      </c>
      <c r="I248" s="177"/>
      <c r="J248" s="18" t="s">
        <v>9</v>
      </c>
      <c r="K248" s="9" t="s">
        <v>10</v>
      </c>
      <c r="L248" s="24"/>
      <c r="M248" s="24"/>
      <c r="N248" s="24"/>
      <c r="O248" s="6"/>
    </row>
    <row r="249" spans="1:15" s="25" customFormat="1" ht="24" x14ac:dyDescent="0.25">
      <c r="A249" s="183"/>
      <c r="B249" s="180"/>
      <c r="C249" s="28" t="s">
        <v>269</v>
      </c>
      <c r="D249" s="18" t="s">
        <v>36</v>
      </c>
      <c r="E249" s="18" t="s">
        <v>37</v>
      </c>
      <c r="F249" s="18">
        <v>22</v>
      </c>
      <c r="G249" s="27">
        <v>49.24</v>
      </c>
      <c r="H249" s="8">
        <f t="shared" si="6"/>
        <v>1083.28</v>
      </c>
      <c r="I249" s="177"/>
      <c r="J249" s="18" t="s">
        <v>9</v>
      </c>
      <c r="K249" s="9" t="s">
        <v>10</v>
      </c>
      <c r="L249" s="24"/>
      <c r="M249" s="24"/>
      <c r="N249" s="24"/>
      <c r="O249" s="6"/>
    </row>
    <row r="250" spans="1:15" s="25" customFormat="1" ht="36" x14ac:dyDescent="0.25">
      <c r="A250" s="183"/>
      <c r="B250" s="180"/>
      <c r="C250" s="28" t="s">
        <v>270</v>
      </c>
      <c r="D250" s="18" t="s">
        <v>36</v>
      </c>
      <c r="E250" s="18" t="s">
        <v>37</v>
      </c>
      <c r="F250" s="18">
        <v>1</v>
      </c>
      <c r="G250" s="27">
        <v>419</v>
      </c>
      <c r="H250" s="8">
        <f t="shared" si="6"/>
        <v>419</v>
      </c>
      <c r="I250" s="177"/>
      <c r="J250" s="18" t="s">
        <v>9</v>
      </c>
      <c r="K250" s="9" t="s">
        <v>10</v>
      </c>
      <c r="L250" s="24"/>
      <c r="M250" s="24"/>
      <c r="N250" s="24"/>
      <c r="O250" s="6"/>
    </row>
    <row r="251" spans="1:15" s="25" customFormat="1" ht="36.75" thickBot="1" x14ac:dyDescent="0.3">
      <c r="A251" s="184"/>
      <c r="B251" s="181"/>
      <c r="C251" s="34" t="s">
        <v>271</v>
      </c>
      <c r="D251" s="19" t="s">
        <v>36</v>
      </c>
      <c r="E251" s="19" t="s">
        <v>37</v>
      </c>
      <c r="F251" s="19">
        <v>1</v>
      </c>
      <c r="G251" s="35">
        <v>875</v>
      </c>
      <c r="H251" s="14">
        <f t="shared" si="6"/>
        <v>875</v>
      </c>
      <c r="I251" s="178"/>
      <c r="J251" s="19" t="s">
        <v>9</v>
      </c>
      <c r="K251" s="15" t="s">
        <v>10</v>
      </c>
      <c r="L251" s="24"/>
      <c r="M251" s="24"/>
      <c r="N251" s="24"/>
      <c r="O251" s="6"/>
    </row>
    <row r="252" spans="1:15" ht="30" customHeight="1" x14ac:dyDescent="0.25">
      <c r="A252" s="191" t="s">
        <v>11</v>
      </c>
      <c r="B252" s="192"/>
      <c r="C252" s="192"/>
      <c r="D252" s="192"/>
      <c r="E252" s="192"/>
      <c r="F252" s="192"/>
      <c r="G252" s="192"/>
      <c r="H252" s="192"/>
      <c r="I252" s="192"/>
      <c r="J252" s="192"/>
      <c r="K252" s="193"/>
    </row>
    <row r="253" spans="1:15" ht="30" customHeight="1" x14ac:dyDescent="0.25">
      <c r="A253" s="194" t="str">
        <f>A2</f>
        <v>CONCENTRADO DE DONATIVOS SALIDAS JULIO 2026</v>
      </c>
      <c r="B253" s="195"/>
      <c r="C253" s="195"/>
      <c r="D253" s="195"/>
      <c r="E253" s="195"/>
      <c r="F253" s="195"/>
      <c r="G253" s="195"/>
      <c r="H253" s="195"/>
      <c r="I253" s="195"/>
      <c r="J253" s="195"/>
      <c r="K253" s="196"/>
      <c r="O253" s="25"/>
    </row>
    <row r="254" spans="1:15" ht="30" customHeight="1" thickBot="1" x14ac:dyDescent="0.3">
      <c r="A254" s="188" t="s">
        <v>40</v>
      </c>
      <c r="B254" s="189"/>
      <c r="C254" s="189"/>
      <c r="D254" s="189"/>
      <c r="E254" s="189"/>
      <c r="F254" s="189"/>
      <c r="G254" s="189"/>
      <c r="H254" s="189"/>
      <c r="I254" s="189"/>
      <c r="J254" s="189"/>
      <c r="K254" s="190"/>
      <c r="O254" s="25"/>
    </row>
    <row r="255" spans="1:15" ht="30" customHeight="1" thickBot="1" x14ac:dyDescent="0.3">
      <c r="A255" s="36" t="s">
        <v>0</v>
      </c>
      <c r="B255" s="37" t="s">
        <v>1</v>
      </c>
      <c r="C255" s="37" t="s">
        <v>2</v>
      </c>
      <c r="D255" s="37" t="s">
        <v>16</v>
      </c>
      <c r="E255" s="37" t="s">
        <v>17</v>
      </c>
      <c r="F255" s="38" t="s">
        <v>3</v>
      </c>
      <c r="G255" s="37" t="s">
        <v>4</v>
      </c>
      <c r="H255" s="37" t="s">
        <v>5</v>
      </c>
      <c r="I255" s="37" t="s">
        <v>6</v>
      </c>
      <c r="J255" s="37" t="s">
        <v>7</v>
      </c>
      <c r="K255" s="37" t="s">
        <v>8</v>
      </c>
      <c r="O255" s="25"/>
    </row>
    <row r="256" spans="1:15" s="25" customFormat="1" ht="36" x14ac:dyDescent="0.25">
      <c r="A256" s="198">
        <v>46227</v>
      </c>
      <c r="B256" s="197">
        <v>304</v>
      </c>
      <c r="C256" s="26" t="s">
        <v>272</v>
      </c>
      <c r="D256" s="17" t="s">
        <v>36</v>
      </c>
      <c r="E256" s="17" t="s">
        <v>37</v>
      </c>
      <c r="F256" s="17">
        <v>1</v>
      </c>
      <c r="G256" s="29">
        <v>409.5</v>
      </c>
      <c r="H256" s="12">
        <f t="shared" si="6"/>
        <v>409.5</v>
      </c>
      <c r="I256" s="199" t="s">
        <v>283</v>
      </c>
      <c r="J256" s="17" t="s">
        <v>9</v>
      </c>
      <c r="K256" s="13" t="s">
        <v>10</v>
      </c>
      <c r="L256" s="24"/>
      <c r="M256" s="24"/>
      <c r="N256" s="24"/>
      <c r="O256" s="6"/>
    </row>
    <row r="257" spans="1:15" s="25" customFormat="1" ht="36" x14ac:dyDescent="0.25">
      <c r="A257" s="183"/>
      <c r="B257" s="180"/>
      <c r="C257" s="28" t="s">
        <v>273</v>
      </c>
      <c r="D257" s="18" t="s">
        <v>36</v>
      </c>
      <c r="E257" s="18" t="s">
        <v>37</v>
      </c>
      <c r="F257" s="18">
        <v>1</v>
      </c>
      <c r="G257" s="27">
        <v>199</v>
      </c>
      <c r="H257" s="8">
        <f t="shared" si="6"/>
        <v>199</v>
      </c>
      <c r="I257" s="177"/>
      <c r="J257" s="18" t="s">
        <v>9</v>
      </c>
      <c r="K257" s="9" t="s">
        <v>10</v>
      </c>
      <c r="L257" s="24"/>
      <c r="M257" s="24"/>
      <c r="N257" s="24"/>
      <c r="O257" s="6"/>
    </row>
    <row r="258" spans="1:15" s="25" customFormat="1" ht="23.65" customHeight="1" x14ac:dyDescent="0.25">
      <c r="A258" s="183"/>
      <c r="B258" s="180"/>
      <c r="C258" s="28" t="s">
        <v>274</v>
      </c>
      <c r="D258" s="18" t="s">
        <v>36</v>
      </c>
      <c r="E258" s="18" t="s">
        <v>37</v>
      </c>
      <c r="F258" s="18">
        <v>1</v>
      </c>
      <c r="G258" s="27">
        <v>155.94</v>
      </c>
      <c r="H258" s="8">
        <f t="shared" si="6"/>
        <v>155.94</v>
      </c>
      <c r="I258" s="177"/>
      <c r="J258" s="18" t="s">
        <v>9</v>
      </c>
      <c r="K258" s="9" t="s">
        <v>10</v>
      </c>
      <c r="L258" s="24"/>
      <c r="M258" s="24"/>
      <c r="N258" s="24"/>
      <c r="O258" s="6"/>
    </row>
    <row r="259" spans="1:15" s="25" customFormat="1" ht="36" x14ac:dyDescent="0.25">
      <c r="A259" s="183"/>
      <c r="B259" s="180"/>
      <c r="C259" s="28" t="s">
        <v>275</v>
      </c>
      <c r="D259" s="18" t="s">
        <v>36</v>
      </c>
      <c r="E259" s="18" t="s">
        <v>37</v>
      </c>
      <c r="F259" s="18">
        <v>1</v>
      </c>
      <c r="G259" s="27">
        <v>875</v>
      </c>
      <c r="H259" s="8">
        <f t="shared" si="6"/>
        <v>875</v>
      </c>
      <c r="I259" s="177"/>
      <c r="J259" s="18" t="s">
        <v>9</v>
      </c>
      <c r="K259" s="9" t="s">
        <v>10</v>
      </c>
      <c r="L259" s="24"/>
      <c r="M259" s="24"/>
      <c r="N259" s="24"/>
      <c r="O259" s="6"/>
    </row>
    <row r="260" spans="1:15" s="25" customFormat="1" ht="23.65" customHeight="1" x14ac:dyDescent="0.25">
      <c r="A260" s="183"/>
      <c r="B260" s="180"/>
      <c r="C260" s="28" t="s">
        <v>276</v>
      </c>
      <c r="D260" s="18" t="s">
        <v>36</v>
      </c>
      <c r="E260" s="18" t="s">
        <v>37</v>
      </c>
      <c r="F260" s="18">
        <v>22</v>
      </c>
      <c r="G260" s="27">
        <v>73.87</v>
      </c>
      <c r="H260" s="8">
        <f t="shared" si="6"/>
        <v>1625.14</v>
      </c>
      <c r="I260" s="177"/>
      <c r="J260" s="18" t="s">
        <v>9</v>
      </c>
      <c r="K260" s="9" t="s">
        <v>10</v>
      </c>
      <c r="L260" s="24"/>
      <c r="M260" s="24"/>
      <c r="N260" s="24"/>
      <c r="O260" s="6"/>
    </row>
    <row r="261" spans="1:15" s="25" customFormat="1" ht="23.65" customHeight="1" x14ac:dyDescent="0.25">
      <c r="A261" s="187"/>
      <c r="B261" s="186"/>
      <c r="C261" s="28" t="s">
        <v>277</v>
      </c>
      <c r="D261" s="18" t="s">
        <v>36</v>
      </c>
      <c r="E261" s="18" t="s">
        <v>37</v>
      </c>
      <c r="F261" s="18">
        <v>1</v>
      </c>
      <c r="G261" s="27">
        <v>301.12</v>
      </c>
      <c r="H261" s="8">
        <f t="shared" si="6"/>
        <v>301.12</v>
      </c>
      <c r="I261" s="185"/>
      <c r="J261" s="18" t="s">
        <v>9</v>
      </c>
      <c r="K261" s="9" t="s">
        <v>10</v>
      </c>
      <c r="L261" s="24"/>
      <c r="M261" s="24"/>
      <c r="N261" s="24"/>
      <c r="O261" s="6"/>
    </row>
    <row r="262" spans="1:15" s="25" customFormat="1" ht="23.65" customHeight="1" x14ac:dyDescent="0.25">
      <c r="A262" s="127">
        <v>46227</v>
      </c>
      <c r="B262" s="126" t="s">
        <v>285</v>
      </c>
      <c r="C262" s="28" t="s">
        <v>284</v>
      </c>
      <c r="D262" s="18" t="s">
        <v>36</v>
      </c>
      <c r="E262" s="18" t="s">
        <v>38</v>
      </c>
      <c r="F262" s="18">
        <v>2</v>
      </c>
      <c r="G262" s="27">
        <f>20*20</f>
        <v>400</v>
      </c>
      <c r="H262" s="8">
        <f t="shared" si="6"/>
        <v>800</v>
      </c>
      <c r="I262" s="123" t="s">
        <v>283</v>
      </c>
      <c r="J262" s="18" t="s">
        <v>9</v>
      </c>
      <c r="K262" s="9" t="s">
        <v>10</v>
      </c>
      <c r="L262" s="24"/>
      <c r="M262" s="24"/>
      <c r="N262" s="24"/>
      <c r="O262" s="6"/>
    </row>
    <row r="263" spans="1:15" s="25" customFormat="1" ht="36" x14ac:dyDescent="0.25">
      <c r="A263" s="127">
        <v>46230</v>
      </c>
      <c r="B263" s="126">
        <v>305</v>
      </c>
      <c r="C263" s="28" t="s">
        <v>286</v>
      </c>
      <c r="D263" s="18" t="s">
        <v>36</v>
      </c>
      <c r="E263" s="18" t="s">
        <v>37</v>
      </c>
      <c r="F263" s="18">
        <v>3</v>
      </c>
      <c r="G263" s="27">
        <v>150</v>
      </c>
      <c r="H263" s="8">
        <f t="shared" si="6"/>
        <v>450</v>
      </c>
      <c r="I263" s="123" t="s">
        <v>287</v>
      </c>
      <c r="J263" s="18" t="s">
        <v>9</v>
      </c>
      <c r="K263" s="9" t="s">
        <v>10</v>
      </c>
      <c r="L263" s="24"/>
      <c r="M263" s="24"/>
      <c r="N263" s="24"/>
      <c r="O263" s="6"/>
    </row>
    <row r="264" spans="1:15" s="25" customFormat="1" ht="24" x14ac:dyDescent="0.25">
      <c r="A264" s="127">
        <v>46231</v>
      </c>
      <c r="B264" s="126">
        <v>306</v>
      </c>
      <c r="C264" s="28" t="s">
        <v>288</v>
      </c>
      <c r="D264" s="18" t="s">
        <v>36</v>
      </c>
      <c r="E264" s="18" t="s">
        <v>37</v>
      </c>
      <c r="F264" s="18">
        <v>295</v>
      </c>
      <c r="G264" s="27">
        <v>180</v>
      </c>
      <c r="H264" s="8">
        <f t="shared" si="6"/>
        <v>53100</v>
      </c>
      <c r="I264" s="123" t="s">
        <v>50</v>
      </c>
      <c r="J264" s="18" t="s">
        <v>9</v>
      </c>
      <c r="K264" s="9" t="s">
        <v>10</v>
      </c>
      <c r="L264" s="24"/>
      <c r="M264" s="24"/>
      <c r="N264" s="24"/>
      <c r="O264" s="6"/>
    </row>
    <row r="265" spans="1:15" s="25" customFormat="1" ht="36" x14ac:dyDescent="0.25">
      <c r="A265" s="182">
        <v>46232</v>
      </c>
      <c r="B265" s="179">
        <v>307</v>
      </c>
      <c r="C265" s="28" t="s">
        <v>289</v>
      </c>
      <c r="D265" s="18" t="s">
        <v>36</v>
      </c>
      <c r="E265" s="18" t="s">
        <v>37</v>
      </c>
      <c r="F265" s="18">
        <v>150</v>
      </c>
      <c r="G265" s="27">
        <v>8</v>
      </c>
      <c r="H265" s="8">
        <f t="shared" si="6"/>
        <v>1200</v>
      </c>
      <c r="I265" s="176" t="s">
        <v>12</v>
      </c>
      <c r="J265" s="18" t="s">
        <v>9</v>
      </c>
      <c r="K265" s="9" t="s">
        <v>10</v>
      </c>
      <c r="L265" s="24"/>
      <c r="M265" s="24"/>
      <c r="N265" s="24"/>
      <c r="O265" s="6"/>
    </row>
    <row r="266" spans="1:15" s="25" customFormat="1" ht="23.65" customHeight="1" x14ac:dyDescent="0.25">
      <c r="A266" s="183"/>
      <c r="B266" s="180"/>
      <c r="C266" s="28" t="s">
        <v>290</v>
      </c>
      <c r="D266" s="18" t="s">
        <v>36</v>
      </c>
      <c r="E266" s="18" t="s">
        <v>37</v>
      </c>
      <c r="F266" s="18">
        <v>10</v>
      </c>
      <c r="G266" s="27">
        <v>300</v>
      </c>
      <c r="H266" s="8">
        <f t="shared" si="6"/>
        <v>3000</v>
      </c>
      <c r="I266" s="177"/>
      <c r="J266" s="18" t="s">
        <v>9</v>
      </c>
      <c r="K266" s="9" t="s">
        <v>10</v>
      </c>
      <c r="L266" s="24"/>
      <c r="M266" s="24"/>
      <c r="N266" s="24"/>
      <c r="O266" s="6"/>
    </row>
    <row r="267" spans="1:15" s="25" customFormat="1" ht="23.65" customHeight="1" x14ac:dyDescent="0.25">
      <c r="A267" s="183"/>
      <c r="B267" s="180"/>
      <c r="C267" s="28" t="s">
        <v>291</v>
      </c>
      <c r="D267" s="18" t="s">
        <v>36</v>
      </c>
      <c r="E267" s="18" t="s">
        <v>37</v>
      </c>
      <c r="F267" s="18">
        <v>65</v>
      </c>
      <c r="G267" s="27">
        <v>15</v>
      </c>
      <c r="H267" s="8">
        <f t="shared" si="6"/>
        <v>975</v>
      </c>
      <c r="I267" s="177"/>
      <c r="J267" s="18" t="s">
        <v>9</v>
      </c>
      <c r="K267" s="9" t="s">
        <v>10</v>
      </c>
      <c r="L267" s="24"/>
      <c r="M267" s="24"/>
      <c r="N267" s="24"/>
      <c r="O267" s="6"/>
    </row>
    <row r="268" spans="1:15" s="25" customFormat="1" ht="23.65" customHeight="1" x14ac:dyDescent="0.25">
      <c r="A268" s="183"/>
      <c r="B268" s="180"/>
      <c r="C268" s="28" t="s">
        <v>292</v>
      </c>
      <c r="D268" s="18" t="s">
        <v>36</v>
      </c>
      <c r="E268" s="18" t="s">
        <v>37</v>
      </c>
      <c r="F268" s="18">
        <v>100</v>
      </c>
      <c r="G268" s="27">
        <v>6</v>
      </c>
      <c r="H268" s="8">
        <f t="shared" si="6"/>
        <v>600</v>
      </c>
      <c r="I268" s="177"/>
      <c r="J268" s="18" t="s">
        <v>9</v>
      </c>
      <c r="K268" s="9" t="s">
        <v>10</v>
      </c>
      <c r="L268" s="24"/>
      <c r="M268" s="24"/>
      <c r="N268" s="24"/>
      <c r="O268" s="6"/>
    </row>
    <row r="269" spans="1:15" s="25" customFormat="1" ht="48.75" thickBot="1" x14ac:dyDescent="0.3">
      <c r="A269" s="184"/>
      <c r="B269" s="181"/>
      <c r="C269" s="34" t="s">
        <v>293</v>
      </c>
      <c r="D269" s="19" t="s">
        <v>36</v>
      </c>
      <c r="E269" s="19" t="s">
        <v>37</v>
      </c>
      <c r="F269" s="19">
        <v>160</v>
      </c>
      <c r="G269" s="35">
        <v>85</v>
      </c>
      <c r="H269" s="14">
        <f t="shared" ref="H269:H306" si="7">G269*F269</f>
        <v>13600</v>
      </c>
      <c r="I269" s="178"/>
      <c r="J269" s="19" t="s">
        <v>9</v>
      </c>
      <c r="K269" s="15" t="s">
        <v>10</v>
      </c>
      <c r="L269" s="24"/>
      <c r="M269" s="24"/>
      <c r="N269" s="24"/>
      <c r="O269" s="6"/>
    </row>
    <row r="270" spans="1:15" ht="30" customHeight="1" x14ac:dyDescent="0.25">
      <c r="A270" s="191" t="s">
        <v>11</v>
      </c>
      <c r="B270" s="192"/>
      <c r="C270" s="192"/>
      <c r="D270" s="192"/>
      <c r="E270" s="192"/>
      <c r="F270" s="192"/>
      <c r="G270" s="192"/>
      <c r="H270" s="192"/>
      <c r="I270" s="192"/>
      <c r="J270" s="192"/>
      <c r="K270" s="193"/>
    </row>
    <row r="271" spans="1:15" ht="30" customHeight="1" x14ac:dyDescent="0.25">
      <c r="A271" s="194" t="str">
        <f>A2</f>
        <v>CONCENTRADO DE DONATIVOS SALIDAS JULIO 2026</v>
      </c>
      <c r="B271" s="195"/>
      <c r="C271" s="195"/>
      <c r="D271" s="195"/>
      <c r="E271" s="195"/>
      <c r="F271" s="195"/>
      <c r="G271" s="195"/>
      <c r="H271" s="195"/>
      <c r="I271" s="195"/>
      <c r="J271" s="195"/>
      <c r="K271" s="196"/>
      <c r="O271" s="25"/>
    </row>
    <row r="272" spans="1:15" ht="30" customHeight="1" thickBot="1" x14ac:dyDescent="0.3">
      <c r="A272" s="188" t="s">
        <v>40</v>
      </c>
      <c r="B272" s="189"/>
      <c r="C272" s="189"/>
      <c r="D272" s="189"/>
      <c r="E272" s="189"/>
      <c r="F272" s="189"/>
      <c r="G272" s="189"/>
      <c r="H272" s="189"/>
      <c r="I272" s="189"/>
      <c r="J272" s="189"/>
      <c r="K272" s="190"/>
      <c r="O272" s="25"/>
    </row>
    <row r="273" spans="1:15" ht="30" customHeight="1" thickBot="1" x14ac:dyDescent="0.3">
      <c r="A273" s="36" t="s">
        <v>0</v>
      </c>
      <c r="B273" s="37" t="s">
        <v>1</v>
      </c>
      <c r="C273" s="37" t="s">
        <v>2</v>
      </c>
      <c r="D273" s="37" t="s">
        <v>16</v>
      </c>
      <c r="E273" s="37" t="s">
        <v>17</v>
      </c>
      <c r="F273" s="38" t="s">
        <v>3</v>
      </c>
      <c r="G273" s="37" t="s">
        <v>4</v>
      </c>
      <c r="H273" s="37" t="s">
        <v>5</v>
      </c>
      <c r="I273" s="37" t="s">
        <v>6</v>
      </c>
      <c r="J273" s="37" t="s">
        <v>7</v>
      </c>
      <c r="K273" s="37" t="s">
        <v>8</v>
      </c>
      <c r="O273" s="25"/>
    </row>
    <row r="274" spans="1:15" s="25" customFormat="1" ht="23.65" customHeight="1" x14ac:dyDescent="0.25">
      <c r="A274" s="198">
        <v>46232</v>
      </c>
      <c r="B274" s="197">
        <v>307</v>
      </c>
      <c r="C274" s="20" t="s">
        <v>307</v>
      </c>
      <c r="D274" s="21" t="s">
        <v>36</v>
      </c>
      <c r="E274" s="21" t="s">
        <v>115</v>
      </c>
      <c r="F274" s="21">
        <v>1</v>
      </c>
      <c r="G274" s="22">
        <f>250*30</f>
        <v>7500</v>
      </c>
      <c r="H274" s="101">
        <f t="shared" si="7"/>
        <v>7500</v>
      </c>
      <c r="I274" s="199" t="s">
        <v>12</v>
      </c>
      <c r="J274" s="21" t="s">
        <v>9</v>
      </c>
      <c r="K274" s="23" t="s">
        <v>10</v>
      </c>
      <c r="L274" s="24"/>
      <c r="M274" s="24"/>
      <c r="N274" s="24"/>
      <c r="O274" s="6"/>
    </row>
    <row r="275" spans="1:15" s="25" customFormat="1" ht="24" x14ac:dyDescent="0.25">
      <c r="A275" s="183"/>
      <c r="B275" s="180"/>
      <c r="C275" s="28" t="s">
        <v>308</v>
      </c>
      <c r="D275" s="18" t="s">
        <v>36</v>
      </c>
      <c r="E275" s="18" t="s">
        <v>115</v>
      </c>
      <c r="F275" s="18">
        <v>1</v>
      </c>
      <c r="G275" s="27">
        <f>250*15</f>
        <v>3750</v>
      </c>
      <c r="H275" s="8">
        <f t="shared" si="7"/>
        <v>3750</v>
      </c>
      <c r="I275" s="177"/>
      <c r="J275" s="18" t="s">
        <v>9</v>
      </c>
      <c r="K275" s="9" t="s">
        <v>10</v>
      </c>
      <c r="L275" s="24"/>
      <c r="M275" s="24"/>
      <c r="N275" s="24"/>
      <c r="O275" s="6"/>
    </row>
    <row r="276" spans="1:15" s="25" customFormat="1" x14ac:dyDescent="0.25">
      <c r="A276" s="183"/>
      <c r="B276" s="180"/>
      <c r="C276" s="28" t="s">
        <v>309</v>
      </c>
      <c r="D276" s="18" t="s">
        <v>36</v>
      </c>
      <c r="E276" s="18" t="s">
        <v>115</v>
      </c>
      <c r="F276" s="18">
        <v>1</v>
      </c>
      <c r="G276" s="27">
        <v>1000</v>
      </c>
      <c r="H276" s="8">
        <f t="shared" si="7"/>
        <v>1000</v>
      </c>
      <c r="I276" s="177"/>
      <c r="J276" s="18" t="s">
        <v>9</v>
      </c>
      <c r="K276" s="9" t="s">
        <v>10</v>
      </c>
      <c r="L276" s="24"/>
      <c r="M276" s="24"/>
      <c r="N276" s="24"/>
      <c r="O276" s="6"/>
    </row>
    <row r="277" spans="1:15" s="25" customFormat="1" ht="23.65" customHeight="1" x14ac:dyDescent="0.25">
      <c r="A277" s="183"/>
      <c r="B277" s="180"/>
      <c r="C277" s="28" t="s">
        <v>306</v>
      </c>
      <c r="D277" s="18" t="s">
        <v>36</v>
      </c>
      <c r="E277" s="18" t="s">
        <v>38</v>
      </c>
      <c r="F277" s="18">
        <v>2</v>
      </c>
      <c r="G277" s="27">
        <v>15</v>
      </c>
      <c r="H277" s="8">
        <f t="shared" si="7"/>
        <v>30</v>
      </c>
      <c r="I277" s="177"/>
      <c r="J277" s="18" t="s">
        <v>9</v>
      </c>
      <c r="K277" s="9" t="s">
        <v>10</v>
      </c>
      <c r="L277" s="24"/>
      <c r="M277" s="24"/>
      <c r="N277" s="24"/>
      <c r="O277" s="6"/>
    </row>
    <row r="278" spans="1:15" s="25" customFormat="1" x14ac:dyDescent="0.25">
      <c r="A278" s="183"/>
      <c r="B278" s="180"/>
      <c r="C278" s="28" t="s">
        <v>305</v>
      </c>
      <c r="D278" s="18" t="s">
        <v>36</v>
      </c>
      <c r="E278" s="18" t="s">
        <v>38</v>
      </c>
      <c r="F278" s="18">
        <f>11+22</f>
        <v>33</v>
      </c>
      <c r="G278" s="27">
        <v>49.62</v>
      </c>
      <c r="H278" s="8">
        <f t="shared" si="7"/>
        <v>1637.4599999999998</v>
      </c>
      <c r="I278" s="177"/>
      <c r="J278" s="18" t="s">
        <v>9</v>
      </c>
      <c r="K278" s="9" t="s">
        <v>10</v>
      </c>
      <c r="L278" s="24"/>
      <c r="M278" s="24"/>
      <c r="N278" s="24"/>
      <c r="O278" s="6"/>
    </row>
    <row r="279" spans="1:15" s="25" customFormat="1" x14ac:dyDescent="0.25">
      <c r="A279" s="183"/>
      <c r="B279" s="180"/>
      <c r="C279" s="28" t="s">
        <v>304</v>
      </c>
      <c r="D279" s="18" t="s">
        <v>36</v>
      </c>
      <c r="E279" s="18" t="s">
        <v>38</v>
      </c>
      <c r="F279" s="18">
        <v>3</v>
      </c>
      <c r="G279" s="27">
        <v>17</v>
      </c>
      <c r="H279" s="8">
        <f t="shared" si="7"/>
        <v>51</v>
      </c>
      <c r="I279" s="177"/>
      <c r="J279" s="18" t="s">
        <v>9</v>
      </c>
      <c r="K279" s="9" t="s">
        <v>10</v>
      </c>
      <c r="L279" s="24"/>
      <c r="M279" s="24"/>
      <c r="N279" s="24"/>
      <c r="O279" s="6"/>
    </row>
    <row r="280" spans="1:15" s="25" customFormat="1" x14ac:dyDescent="0.25">
      <c r="A280" s="183"/>
      <c r="B280" s="180"/>
      <c r="C280" s="28" t="s">
        <v>303</v>
      </c>
      <c r="D280" s="18" t="s">
        <v>36</v>
      </c>
      <c r="E280" s="18" t="s">
        <v>37</v>
      </c>
      <c r="F280" s="18">
        <v>4</v>
      </c>
      <c r="G280" s="27">
        <v>5.96</v>
      </c>
      <c r="H280" s="8">
        <f t="shared" si="7"/>
        <v>23.84</v>
      </c>
      <c r="I280" s="177"/>
      <c r="J280" s="18" t="s">
        <v>9</v>
      </c>
      <c r="K280" s="9" t="s">
        <v>10</v>
      </c>
      <c r="L280" s="24"/>
      <c r="M280" s="24"/>
      <c r="N280" s="24"/>
      <c r="O280" s="6"/>
    </row>
    <row r="281" spans="1:15" s="25" customFormat="1" ht="23.65" customHeight="1" x14ac:dyDescent="0.25">
      <c r="A281" s="183"/>
      <c r="B281" s="180"/>
      <c r="C281" s="28" t="s">
        <v>302</v>
      </c>
      <c r="D281" s="18" t="s">
        <v>36</v>
      </c>
      <c r="E281" s="18" t="s">
        <v>38</v>
      </c>
      <c r="F281" s="18">
        <v>1</v>
      </c>
      <c r="G281" s="27">
        <v>100</v>
      </c>
      <c r="H281" s="8">
        <f t="shared" si="7"/>
        <v>100</v>
      </c>
      <c r="I281" s="177"/>
      <c r="J281" s="18" t="s">
        <v>9</v>
      </c>
      <c r="K281" s="9" t="s">
        <v>10</v>
      </c>
      <c r="L281" s="24"/>
      <c r="M281" s="24"/>
      <c r="N281" s="24"/>
      <c r="O281" s="6"/>
    </row>
    <row r="282" spans="1:15" s="25" customFormat="1" ht="23.65" customHeight="1" x14ac:dyDescent="0.25">
      <c r="A282" s="183"/>
      <c r="B282" s="180"/>
      <c r="C282" s="28" t="s">
        <v>301</v>
      </c>
      <c r="D282" s="18" t="s">
        <v>36</v>
      </c>
      <c r="E282" s="18" t="s">
        <v>38</v>
      </c>
      <c r="F282" s="18">
        <v>2</v>
      </c>
      <c r="G282" s="27">
        <v>59</v>
      </c>
      <c r="H282" s="8">
        <f t="shared" si="7"/>
        <v>118</v>
      </c>
      <c r="I282" s="177"/>
      <c r="J282" s="18" t="s">
        <v>9</v>
      </c>
      <c r="K282" s="9" t="s">
        <v>10</v>
      </c>
      <c r="L282" s="24"/>
      <c r="M282" s="24"/>
      <c r="N282" s="24"/>
      <c r="O282" s="6"/>
    </row>
    <row r="283" spans="1:15" s="25" customFormat="1" x14ac:dyDescent="0.25">
      <c r="A283" s="183"/>
      <c r="B283" s="180"/>
      <c r="C283" s="28" t="s">
        <v>300</v>
      </c>
      <c r="D283" s="18" t="s">
        <v>36</v>
      </c>
      <c r="E283" s="18" t="s">
        <v>37</v>
      </c>
      <c r="F283" s="18">
        <v>23</v>
      </c>
      <c r="G283" s="27">
        <v>7.5</v>
      </c>
      <c r="H283" s="8">
        <f t="shared" si="7"/>
        <v>172.5</v>
      </c>
      <c r="I283" s="177"/>
      <c r="J283" s="18" t="s">
        <v>9</v>
      </c>
      <c r="K283" s="9" t="s">
        <v>10</v>
      </c>
      <c r="L283" s="24"/>
      <c r="M283" s="24"/>
      <c r="N283" s="24"/>
      <c r="O283" s="6"/>
    </row>
    <row r="284" spans="1:15" s="25" customFormat="1" x14ac:dyDescent="0.25">
      <c r="A284" s="183"/>
      <c r="B284" s="180"/>
      <c r="C284" s="28" t="s">
        <v>299</v>
      </c>
      <c r="D284" s="18" t="s">
        <v>36</v>
      </c>
      <c r="E284" s="18" t="s">
        <v>37</v>
      </c>
      <c r="F284" s="18">
        <v>8</v>
      </c>
      <c r="G284" s="27">
        <v>55</v>
      </c>
      <c r="H284" s="8">
        <f t="shared" si="7"/>
        <v>440</v>
      </c>
      <c r="I284" s="177"/>
      <c r="J284" s="18" t="s">
        <v>9</v>
      </c>
      <c r="K284" s="9" t="s">
        <v>10</v>
      </c>
      <c r="L284" s="24"/>
      <c r="M284" s="24"/>
      <c r="N284" s="24"/>
      <c r="O284" s="6"/>
    </row>
    <row r="285" spans="1:15" s="25" customFormat="1" ht="23.65" customHeight="1" x14ac:dyDescent="0.25">
      <c r="A285" s="183"/>
      <c r="B285" s="180"/>
      <c r="C285" s="28" t="s">
        <v>298</v>
      </c>
      <c r="D285" s="18" t="s">
        <v>36</v>
      </c>
      <c r="E285" s="18" t="s">
        <v>38</v>
      </c>
      <c r="F285" s="18">
        <v>5</v>
      </c>
      <c r="G285" s="27">
        <v>16.899999999999999</v>
      </c>
      <c r="H285" s="8">
        <f t="shared" si="7"/>
        <v>84.5</v>
      </c>
      <c r="I285" s="177"/>
      <c r="J285" s="18" t="s">
        <v>9</v>
      </c>
      <c r="K285" s="9" t="s">
        <v>10</v>
      </c>
      <c r="L285" s="24"/>
      <c r="M285" s="24"/>
      <c r="N285" s="24"/>
      <c r="O285" s="6"/>
    </row>
    <row r="286" spans="1:15" s="25" customFormat="1" x14ac:dyDescent="0.25">
      <c r="A286" s="183"/>
      <c r="B286" s="180"/>
      <c r="C286" s="28" t="s">
        <v>297</v>
      </c>
      <c r="D286" s="18" t="s">
        <v>36</v>
      </c>
      <c r="E286" s="18" t="s">
        <v>37</v>
      </c>
      <c r="F286" s="18">
        <f>2+1</f>
        <v>3</v>
      </c>
      <c r="G286" s="27">
        <v>37</v>
      </c>
      <c r="H286" s="8">
        <f t="shared" si="7"/>
        <v>111</v>
      </c>
      <c r="I286" s="177"/>
      <c r="J286" s="18" t="s">
        <v>9</v>
      </c>
      <c r="K286" s="9" t="s">
        <v>10</v>
      </c>
      <c r="L286" s="24"/>
      <c r="M286" s="24"/>
      <c r="N286" s="24"/>
      <c r="O286" s="6"/>
    </row>
    <row r="287" spans="1:15" s="25" customFormat="1" ht="23.65" customHeight="1" x14ac:dyDescent="0.25">
      <c r="A287" s="183"/>
      <c r="B287" s="180"/>
      <c r="C287" s="28" t="s">
        <v>296</v>
      </c>
      <c r="D287" s="18" t="s">
        <v>36</v>
      </c>
      <c r="E287" s="18" t="s">
        <v>37</v>
      </c>
      <c r="F287" s="18">
        <v>3</v>
      </c>
      <c r="G287" s="27">
        <v>30.5</v>
      </c>
      <c r="H287" s="8">
        <f t="shared" si="7"/>
        <v>91.5</v>
      </c>
      <c r="I287" s="177"/>
      <c r="J287" s="18" t="s">
        <v>9</v>
      </c>
      <c r="K287" s="9" t="s">
        <v>10</v>
      </c>
      <c r="L287" s="24"/>
      <c r="M287" s="24"/>
      <c r="N287" s="24"/>
      <c r="O287" s="6"/>
    </row>
    <row r="288" spans="1:15" s="25" customFormat="1" x14ac:dyDescent="0.25">
      <c r="A288" s="183"/>
      <c r="B288" s="180"/>
      <c r="C288" s="28" t="s">
        <v>196</v>
      </c>
      <c r="D288" s="18" t="s">
        <v>36</v>
      </c>
      <c r="E288" s="18" t="s">
        <v>37</v>
      </c>
      <c r="F288" s="18">
        <v>23</v>
      </c>
      <c r="G288" s="27">
        <v>75</v>
      </c>
      <c r="H288" s="8">
        <f t="shared" si="7"/>
        <v>1725</v>
      </c>
      <c r="I288" s="177"/>
      <c r="J288" s="18" t="s">
        <v>9</v>
      </c>
      <c r="K288" s="9" t="s">
        <v>10</v>
      </c>
      <c r="L288" s="24"/>
      <c r="M288" s="24"/>
      <c r="N288" s="24"/>
      <c r="O288" s="6"/>
    </row>
    <row r="289" spans="1:15" s="25" customFormat="1" x14ac:dyDescent="0.25">
      <c r="A289" s="183"/>
      <c r="B289" s="180"/>
      <c r="C289" s="28" t="s">
        <v>295</v>
      </c>
      <c r="D289" s="18" t="s">
        <v>36</v>
      </c>
      <c r="E289" s="18" t="s">
        <v>37</v>
      </c>
      <c r="F289" s="18">
        <v>1</v>
      </c>
      <c r="G289" s="27">
        <v>20</v>
      </c>
      <c r="H289" s="8">
        <f t="shared" si="7"/>
        <v>20</v>
      </c>
      <c r="I289" s="177"/>
      <c r="J289" s="18" t="s">
        <v>9</v>
      </c>
      <c r="K289" s="9" t="s">
        <v>10</v>
      </c>
      <c r="L289" s="24"/>
      <c r="M289" s="24"/>
      <c r="N289" s="24"/>
      <c r="O289" s="6"/>
    </row>
    <row r="290" spans="1:15" s="25" customFormat="1" x14ac:dyDescent="0.25">
      <c r="A290" s="183"/>
      <c r="B290" s="180"/>
      <c r="C290" s="26" t="s">
        <v>310</v>
      </c>
      <c r="D290" s="17" t="s">
        <v>36</v>
      </c>
      <c r="E290" s="17" t="s">
        <v>39</v>
      </c>
      <c r="F290" s="17">
        <v>4</v>
      </c>
      <c r="G290" s="29">
        <v>26</v>
      </c>
      <c r="H290" s="12">
        <f>G290*F290</f>
        <v>104</v>
      </c>
      <c r="I290" s="177"/>
      <c r="J290" s="17" t="s">
        <v>9</v>
      </c>
      <c r="K290" s="13" t="s">
        <v>10</v>
      </c>
      <c r="L290" s="24"/>
      <c r="M290" s="24"/>
      <c r="N290" s="24"/>
      <c r="O290" s="6"/>
    </row>
    <row r="291" spans="1:15" s="25" customFormat="1" x14ac:dyDescent="0.25">
      <c r="A291" s="187"/>
      <c r="B291" s="186"/>
      <c r="C291" s="28" t="s">
        <v>294</v>
      </c>
      <c r="D291" s="18" t="s">
        <v>36</v>
      </c>
      <c r="E291" s="18" t="s">
        <v>37</v>
      </c>
      <c r="F291" s="18">
        <v>5</v>
      </c>
      <c r="G291" s="27">
        <v>28</v>
      </c>
      <c r="H291" s="8">
        <f>G291*F291</f>
        <v>140</v>
      </c>
      <c r="I291" s="185"/>
      <c r="J291" s="18" t="s">
        <v>9</v>
      </c>
      <c r="K291" s="9" t="s">
        <v>10</v>
      </c>
      <c r="L291" s="24"/>
      <c r="M291" s="24"/>
      <c r="N291" s="24"/>
      <c r="O291" s="6"/>
    </row>
    <row r="292" spans="1:15" s="25" customFormat="1" x14ac:dyDescent="0.25">
      <c r="A292" s="182">
        <v>46232</v>
      </c>
      <c r="B292" s="179">
        <v>308</v>
      </c>
      <c r="C292" s="28" t="s">
        <v>43</v>
      </c>
      <c r="D292" s="18" t="s">
        <v>36</v>
      </c>
      <c r="E292" s="18" t="s">
        <v>44</v>
      </c>
      <c r="F292" s="18">
        <v>120</v>
      </c>
      <c r="G292" s="27">
        <v>14.46</v>
      </c>
      <c r="H292" s="8">
        <f>G292*F292</f>
        <v>1735.2</v>
      </c>
      <c r="I292" s="176" t="s">
        <v>42</v>
      </c>
      <c r="J292" s="18" t="s">
        <v>9</v>
      </c>
      <c r="K292" s="9" t="s">
        <v>10</v>
      </c>
      <c r="L292" s="24"/>
      <c r="M292" s="24"/>
      <c r="N292" s="24"/>
      <c r="O292" s="6"/>
    </row>
    <row r="293" spans="1:15" s="25" customFormat="1" x14ac:dyDescent="0.25">
      <c r="A293" s="183"/>
      <c r="B293" s="180"/>
      <c r="C293" s="28" t="s">
        <v>45</v>
      </c>
      <c r="D293" s="18" t="s">
        <v>36</v>
      </c>
      <c r="E293" s="18" t="s">
        <v>44</v>
      </c>
      <c r="F293" s="18">
        <v>50</v>
      </c>
      <c r="G293" s="27">
        <v>16.27</v>
      </c>
      <c r="H293" s="8">
        <f>G293*F293</f>
        <v>813.5</v>
      </c>
      <c r="I293" s="177"/>
      <c r="J293" s="18" t="s">
        <v>9</v>
      </c>
      <c r="K293" s="9" t="s">
        <v>10</v>
      </c>
      <c r="L293" s="24"/>
      <c r="M293" s="24"/>
      <c r="N293" s="24"/>
      <c r="O293" s="6"/>
    </row>
    <row r="294" spans="1:15" s="25" customFormat="1" ht="15.75" thickBot="1" x14ac:dyDescent="0.3">
      <c r="A294" s="184"/>
      <c r="B294" s="181"/>
      <c r="C294" s="34" t="s">
        <v>46</v>
      </c>
      <c r="D294" s="19" t="s">
        <v>36</v>
      </c>
      <c r="E294" s="19" t="s">
        <v>44</v>
      </c>
      <c r="F294" s="19">
        <v>140</v>
      </c>
      <c r="G294" s="35">
        <v>16.79</v>
      </c>
      <c r="H294" s="14">
        <f>G294*F294</f>
        <v>2350.6</v>
      </c>
      <c r="I294" s="178"/>
      <c r="J294" s="19" t="s">
        <v>9</v>
      </c>
      <c r="K294" s="15" t="s">
        <v>10</v>
      </c>
      <c r="L294" s="24"/>
      <c r="M294" s="24"/>
      <c r="N294" s="24"/>
      <c r="O294" s="6"/>
    </row>
    <row r="295" spans="1:15" ht="30" customHeight="1" x14ac:dyDescent="0.25">
      <c r="A295" s="191" t="s">
        <v>11</v>
      </c>
      <c r="B295" s="192"/>
      <c r="C295" s="192"/>
      <c r="D295" s="192"/>
      <c r="E295" s="192"/>
      <c r="F295" s="192"/>
      <c r="G295" s="192"/>
      <c r="H295" s="192"/>
      <c r="I295" s="192"/>
      <c r="J295" s="192"/>
      <c r="K295" s="193"/>
    </row>
    <row r="296" spans="1:15" ht="30" customHeight="1" x14ac:dyDescent="0.25">
      <c r="A296" s="194" t="str">
        <f>A2</f>
        <v>CONCENTRADO DE DONATIVOS SALIDAS JULIO 2026</v>
      </c>
      <c r="B296" s="195"/>
      <c r="C296" s="195"/>
      <c r="D296" s="195"/>
      <c r="E296" s="195"/>
      <c r="F296" s="195"/>
      <c r="G296" s="195"/>
      <c r="H296" s="195"/>
      <c r="I296" s="195"/>
      <c r="J296" s="195"/>
      <c r="K296" s="196"/>
      <c r="O296" s="25"/>
    </row>
    <row r="297" spans="1:15" ht="30" customHeight="1" thickBot="1" x14ac:dyDescent="0.3">
      <c r="A297" s="188" t="s">
        <v>40</v>
      </c>
      <c r="B297" s="189"/>
      <c r="C297" s="189"/>
      <c r="D297" s="189"/>
      <c r="E297" s="189"/>
      <c r="F297" s="189"/>
      <c r="G297" s="189"/>
      <c r="H297" s="189"/>
      <c r="I297" s="189"/>
      <c r="J297" s="189"/>
      <c r="K297" s="190"/>
      <c r="O297" s="25"/>
    </row>
    <row r="298" spans="1:15" ht="30" customHeight="1" thickBot="1" x14ac:dyDescent="0.3">
      <c r="A298" s="36" t="s">
        <v>0</v>
      </c>
      <c r="B298" s="37" t="s">
        <v>1</v>
      </c>
      <c r="C298" s="37" t="s">
        <v>2</v>
      </c>
      <c r="D298" s="37" t="s">
        <v>16</v>
      </c>
      <c r="E298" s="37" t="s">
        <v>17</v>
      </c>
      <c r="F298" s="38" t="s">
        <v>3</v>
      </c>
      <c r="G298" s="37" t="s">
        <v>4</v>
      </c>
      <c r="H298" s="37" t="s">
        <v>5</v>
      </c>
      <c r="I298" s="37" t="s">
        <v>6</v>
      </c>
      <c r="J298" s="37" t="s">
        <v>7</v>
      </c>
      <c r="K298" s="37" t="s">
        <v>8</v>
      </c>
      <c r="O298" s="25"/>
    </row>
    <row r="299" spans="1:15" s="25" customFormat="1" ht="23.65" customHeight="1" x14ac:dyDescent="0.25">
      <c r="A299" s="182">
        <v>46232</v>
      </c>
      <c r="B299" s="179">
        <v>309</v>
      </c>
      <c r="C299" s="28" t="s">
        <v>111</v>
      </c>
      <c r="D299" s="18" t="s">
        <v>36</v>
      </c>
      <c r="E299" s="18" t="s">
        <v>115</v>
      </c>
      <c r="F299" s="18">
        <v>8</v>
      </c>
      <c r="G299" s="27">
        <v>7500</v>
      </c>
      <c r="H299" s="8">
        <f t="shared" si="7"/>
        <v>60000</v>
      </c>
      <c r="I299" s="176" t="s">
        <v>42</v>
      </c>
      <c r="J299" s="18" t="s">
        <v>9</v>
      </c>
      <c r="K299" s="9" t="s">
        <v>10</v>
      </c>
      <c r="L299" s="24"/>
      <c r="M299" s="24"/>
      <c r="N299" s="24"/>
      <c r="O299" s="6"/>
    </row>
    <row r="300" spans="1:15" s="25" customFormat="1" ht="23.65" customHeight="1" x14ac:dyDescent="0.25">
      <c r="A300" s="187"/>
      <c r="B300" s="186"/>
      <c r="C300" s="28" t="s">
        <v>311</v>
      </c>
      <c r="D300" s="18" t="s">
        <v>36</v>
      </c>
      <c r="E300" s="18" t="s">
        <v>115</v>
      </c>
      <c r="F300" s="18">
        <v>1</v>
      </c>
      <c r="G300" s="27">
        <v>1500</v>
      </c>
      <c r="H300" s="8">
        <f t="shared" si="7"/>
        <v>1500</v>
      </c>
      <c r="I300" s="185"/>
      <c r="J300" s="18" t="s">
        <v>9</v>
      </c>
      <c r="K300" s="9" t="s">
        <v>10</v>
      </c>
      <c r="L300" s="24"/>
      <c r="M300" s="24"/>
      <c r="N300" s="24"/>
      <c r="O300" s="6"/>
    </row>
    <row r="301" spans="1:15" s="25" customFormat="1" ht="23.65" customHeight="1" x14ac:dyDescent="0.25">
      <c r="A301" s="134">
        <v>46233</v>
      </c>
      <c r="B301" s="132">
        <v>310</v>
      </c>
      <c r="C301" s="28" t="s">
        <v>41</v>
      </c>
      <c r="D301" s="18" t="s">
        <v>36</v>
      </c>
      <c r="E301" s="18" t="s">
        <v>37</v>
      </c>
      <c r="F301" s="18">
        <v>10</v>
      </c>
      <c r="G301" s="27">
        <v>328.02</v>
      </c>
      <c r="H301" s="8">
        <f t="shared" si="7"/>
        <v>3280.2</v>
      </c>
      <c r="I301" s="123" t="s">
        <v>98</v>
      </c>
      <c r="J301" s="18" t="s">
        <v>9</v>
      </c>
      <c r="K301" s="9" t="s">
        <v>10</v>
      </c>
      <c r="L301" s="24"/>
      <c r="M301" s="24"/>
      <c r="N301" s="24"/>
      <c r="O301" s="6"/>
    </row>
    <row r="302" spans="1:15" s="25" customFormat="1" ht="23.65" customHeight="1" x14ac:dyDescent="0.25">
      <c r="A302" s="134">
        <v>46234</v>
      </c>
      <c r="B302" s="132">
        <v>311</v>
      </c>
      <c r="C302" s="28" t="s">
        <v>117</v>
      </c>
      <c r="D302" s="18" t="s">
        <v>36</v>
      </c>
      <c r="E302" s="18" t="s">
        <v>37</v>
      </c>
      <c r="F302" s="18">
        <v>146</v>
      </c>
      <c r="G302" s="27">
        <v>269</v>
      </c>
      <c r="H302" s="8">
        <f t="shared" si="7"/>
        <v>39274</v>
      </c>
      <c r="I302" s="123" t="s">
        <v>50</v>
      </c>
      <c r="J302" s="18" t="s">
        <v>9</v>
      </c>
      <c r="K302" s="9" t="s">
        <v>10</v>
      </c>
      <c r="L302" s="24"/>
      <c r="M302" s="24"/>
      <c r="N302" s="24"/>
      <c r="O302" s="6"/>
    </row>
    <row r="303" spans="1:15" s="25" customFormat="1" ht="23.65" customHeight="1" x14ac:dyDescent="0.25">
      <c r="A303" s="134">
        <v>46233</v>
      </c>
      <c r="B303" s="132">
        <v>312</v>
      </c>
      <c r="C303" s="28" t="s">
        <v>117</v>
      </c>
      <c r="D303" s="18" t="s">
        <v>36</v>
      </c>
      <c r="E303" s="18" t="s">
        <v>37</v>
      </c>
      <c r="F303" s="18">
        <v>68</v>
      </c>
      <c r="G303" s="27">
        <v>269</v>
      </c>
      <c r="H303" s="8">
        <f t="shared" si="7"/>
        <v>18292</v>
      </c>
      <c r="I303" s="123" t="s">
        <v>133</v>
      </c>
      <c r="J303" s="18" t="s">
        <v>9</v>
      </c>
      <c r="K303" s="9" t="s">
        <v>10</v>
      </c>
      <c r="L303" s="24"/>
      <c r="M303" s="24"/>
      <c r="N303" s="24"/>
      <c r="O303" s="6"/>
    </row>
    <row r="304" spans="1:15" s="25" customFormat="1" ht="23.65" customHeight="1" x14ac:dyDescent="0.25">
      <c r="A304" s="134">
        <v>46234</v>
      </c>
      <c r="B304" s="132">
        <v>313</v>
      </c>
      <c r="C304" s="28" t="s">
        <v>312</v>
      </c>
      <c r="D304" s="18" t="s">
        <v>36</v>
      </c>
      <c r="E304" s="18" t="s">
        <v>37</v>
      </c>
      <c r="F304" s="18">
        <v>6</v>
      </c>
      <c r="G304" s="27">
        <v>300</v>
      </c>
      <c r="H304" s="8">
        <f t="shared" si="7"/>
        <v>1800</v>
      </c>
      <c r="I304" s="123" t="s">
        <v>313</v>
      </c>
      <c r="J304" s="18" t="s">
        <v>9</v>
      </c>
      <c r="K304" s="9" t="s">
        <v>10</v>
      </c>
      <c r="L304" s="24"/>
      <c r="M304" s="24"/>
      <c r="N304" s="24"/>
      <c r="O304" s="6"/>
    </row>
    <row r="305" spans="1:15" s="25" customFormat="1" ht="36" x14ac:dyDescent="0.25">
      <c r="A305" s="134">
        <v>46234</v>
      </c>
      <c r="B305" s="132">
        <v>314</v>
      </c>
      <c r="C305" s="28" t="s">
        <v>314</v>
      </c>
      <c r="D305" s="18" t="s">
        <v>36</v>
      </c>
      <c r="E305" s="18" t="s">
        <v>37</v>
      </c>
      <c r="F305" s="18">
        <v>50</v>
      </c>
      <c r="G305" s="27">
        <v>150</v>
      </c>
      <c r="H305" s="8">
        <f t="shared" si="7"/>
        <v>7500</v>
      </c>
      <c r="I305" s="123" t="s">
        <v>315</v>
      </c>
      <c r="J305" s="18" t="s">
        <v>9</v>
      </c>
      <c r="K305" s="9" t="s">
        <v>10</v>
      </c>
      <c r="L305" s="24"/>
      <c r="M305" s="24"/>
      <c r="N305" s="24"/>
      <c r="O305" s="6"/>
    </row>
    <row r="306" spans="1:15" s="25" customFormat="1" ht="36.75" thickBot="1" x14ac:dyDescent="0.3">
      <c r="A306" s="135">
        <v>46234</v>
      </c>
      <c r="B306" s="133">
        <v>315</v>
      </c>
      <c r="C306" s="34" t="s">
        <v>117</v>
      </c>
      <c r="D306" s="19" t="s">
        <v>36</v>
      </c>
      <c r="E306" s="19" t="s">
        <v>37</v>
      </c>
      <c r="F306" s="19">
        <v>50</v>
      </c>
      <c r="G306" s="35">
        <v>269</v>
      </c>
      <c r="H306" s="14">
        <f t="shared" si="7"/>
        <v>13450</v>
      </c>
      <c r="I306" s="140" t="s">
        <v>315</v>
      </c>
      <c r="J306" s="19" t="s">
        <v>9</v>
      </c>
      <c r="K306" s="15" t="s">
        <v>10</v>
      </c>
      <c r="L306" s="24"/>
      <c r="M306" s="24"/>
      <c r="N306" s="24"/>
      <c r="O306" s="6"/>
    </row>
    <row r="307" spans="1:15" s="11" customFormat="1" x14ac:dyDescent="0.25">
      <c r="A307" s="60"/>
      <c r="B307" s="61"/>
      <c r="C307" s="62"/>
      <c r="D307" s="65"/>
      <c r="E307" s="65"/>
      <c r="F307" s="65"/>
      <c r="G307" s="68"/>
      <c r="H307" s="79">
        <f>97671.37+144455.6+145500.6+53466.02+80898.34+26606.86+17832.35+90722.36+18252.7+227253.02+24120.43+77290.7+21998.1+145096.2</f>
        <v>1171164.6499999999</v>
      </c>
      <c r="I307" s="66"/>
      <c r="J307" s="67"/>
      <c r="K307" s="67"/>
      <c r="L307" s="10"/>
      <c r="M307" s="10"/>
      <c r="N307" s="10"/>
      <c r="O307" s="6"/>
    </row>
    <row r="308" spans="1:15" s="11" customFormat="1" x14ac:dyDescent="0.25">
      <c r="A308" s="39"/>
      <c r="B308" s="39"/>
      <c r="C308" s="39"/>
      <c r="D308" s="6"/>
      <c r="E308" s="42"/>
      <c r="F308" s="43"/>
      <c r="G308" s="43"/>
      <c r="H308" s="44"/>
      <c r="I308" s="4"/>
      <c r="J308" s="40"/>
      <c r="K308" s="41"/>
      <c r="L308" s="10"/>
      <c r="M308" s="10"/>
      <c r="N308" s="10"/>
      <c r="O308" s="6"/>
    </row>
    <row r="309" spans="1:15" x14ac:dyDescent="0.25">
      <c r="A309" s="39"/>
      <c r="B309" s="39"/>
      <c r="C309" s="39"/>
      <c r="E309" s="45" t="s">
        <v>51</v>
      </c>
      <c r="F309" s="46"/>
      <c r="G309" s="46"/>
      <c r="H309" s="47">
        <f>H307</f>
        <v>1171164.6499999999</v>
      </c>
      <c r="J309" s="40"/>
      <c r="K309" s="41" t="s">
        <v>52</v>
      </c>
    </row>
    <row r="310" spans="1:15" x14ac:dyDescent="0.25">
      <c r="A310" s="39"/>
      <c r="B310" s="39"/>
      <c r="C310" s="39"/>
      <c r="E310" s="48" t="s">
        <v>53</v>
      </c>
      <c r="F310" s="46"/>
      <c r="G310" s="46"/>
      <c r="H310" s="49">
        <f>VILLAS!H21</f>
        <v>16548.55</v>
      </c>
      <c r="J310" s="50"/>
      <c r="K310" s="41"/>
      <c r="O310" s="11"/>
    </row>
    <row r="311" spans="1:15" x14ac:dyDescent="0.25">
      <c r="A311" s="39"/>
      <c r="B311" s="39"/>
      <c r="C311" s="39"/>
      <c r="E311" s="48" t="s">
        <v>54</v>
      </c>
      <c r="F311" s="46"/>
      <c r="G311" s="46"/>
      <c r="H311" s="49">
        <f>CADIPSIC!I95</f>
        <v>33470</v>
      </c>
      <c r="J311" s="51"/>
      <c r="K311" s="41"/>
      <c r="O311" s="11"/>
    </row>
    <row r="312" spans="1:15" ht="15.75" x14ac:dyDescent="0.25">
      <c r="A312" s="52"/>
      <c r="B312" s="52"/>
      <c r="C312" s="39"/>
      <c r="E312" s="53"/>
      <c r="F312" s="54"/>
      <c r="G312" s="55" t="s">
        <v>13</v>
      </c>
      <c r="H312" s="47">
        <f>SUM(H309:H311)</f>
        <v>1221183.2</v>
      </c>
      <c r="J312" s="56"/>
      <c r="K312" s="57"/>
      <c r="O312" s="11"/>
    </row>
    <row r="313" spans="1:15" s="11" customFormat="1" ht="9.4" customHeight="1" x14ac:dyDescent="0.25">
      <c r="A313" s="52"/>
      <c r="B313" s="52"/>
      <c r="C313" s="39"/>
      <c r="D313" s="6"/>
      <c r="E313" s="53"/>
      <c r="F313" s="54"/>
      <c r="G313" s="55"/>
      <c r="H313" s="63"/>
      <c r="I313" s="4"/>
      <c r="J313" s="56"/>
      <c r="K313" s="57"/>
      <c r="L313" s="10"/>
      <c r="M313" s="10"/>
      <c r="N313" s="10"/>
    </row>
    <row r="314" spans="1:15" s="11" customFormat="1" ht="9.4" customHeight="1" x14ac:dyDescent="0.25">
      <c r="A314" s="52"/>
      <c r="B314" s="52"/>
      <c r="C314" s="39"/>
      <c r="D314" s="6"/>
      <c r="E314" s="53"/>
      <c r="F314" s="54"/>
      <c r="G314" s="55"/>
      <c r="H314" s="63"/>
      <c r="I314" s="4"/>
      <c r="J314" s="56"/>
      <c r="K314" s="57"/>
      <c r="L314" s="10"/>
      <c r="M314" s="10"/>
      <c r="N314" s="10"/>
    </row>
    <row r="315" spans="1:15" s="11" customFormat="1" ht="9.4" customHeight="1" x14ac:dyDescent="0.25">
      <c r="A315" s="52"/>
      <c r="B315" s="52"/>
      <c r="C315" s="39"/>
      <c r="D315" s="6"/>
      <c r="E315" s="53"/>
      <c r="F315" s="54"/>
      <c r="G315" s="55"/>
      <c r="H315" s="63"/>
      <c r="I315" s="4"/>
      <c r="J315" s="56"/>
      <c r="K315" s="57"/>
      <c r="L315" s="10"/>
      <c r="M315" s="10"/>
      <c r="N315" s="10"/>
    </row>
    <row r="316" spans="1:15" s="11" customFormat="1" ht="12" x14ac:dyDescent="0.2">
      <c r="A316" s="200" t="s">
        <v>55</v>
      </c>
      <c r="B316" s="200"/>
      <c r="C316" s="200"/>
      <c r="D316" s="200"/>
      <c r="E316" s="200"/>
      <c r="F316" s="200"/>
      <c r="G316" s="200"/>
      <c r="H316" s="200"/>
      <c r="I316" s="200"/>
      <c r="J316" s="200"/>
      <c r="K316" s="200"/>
      <c r="L316" s="10"/>
      <c r="M316" s="10"/>
      <c r="N316" s="10"/>
    </row>
    <row r="317" spans="1:15" s="11" customFormat="1" ht="12" x14ac:dyDescent="0.2">
      <c r="A317" s="200" t="s">
        <v>56</v>
      </c>
      <c r="B317" s="200"/>
      <c r="C317" s="200"/>
      <c r="D317" s="200"/>
      <c r="E317" s="200"/>
      <c r="F317" s="200"/>
      <c r="G317" s="200"/>
      <c r="H317" s="200"/>
      <c r="I317" s="200"/>
      <c r="J317" s="200"/>
      <c r="K317" s="200"/>
      <c r="L317" s="10"/>
      <c r="M317" s="10"/>
      <c r="N317" s="10"/>
    </row>
    <row r="318" spans="1:15" s="11" customFormat="1" ht="12" x14ac:dyDescent="0.2">
      <c r="A318" s="200" t="s">
        <v>57</v>
      </c>
      <c r="B318" s="200"/>
      <c r="C318" s="200"/>
      <c r="D318" s="200"/>
      <c r="E318" s="200"/>
      <c r="F318" s="200"/>
      <c r="G318" s="200"/>
      <c r="H318" s="200"/>
      <c r="I318" s="200"/>
      <c r="J318" s="200"/>
      <c r="K318" s="200"/>
      <c r="L318" s="10"/>
      <c r="M318" s="10"/>
      <c r="N318" s="10"/>
    </row>
    <row r="319" spans="1:15" s="11" customFormat="1" x14ac:dyDescent="0.25">
      <c r="A319" s="4"/>
      <c r="B319" s="4"/>
      <c r="C319" s="58"/>
      <c r="D319" s="59"/>
      <c r="E319" s="58"/>
      <c r="F319" s="6"/>
      <c r="G319" s="6"/>
      <c r="H319" s="6"/>
      <c r="I319" s="4"/>
      <c r="J319" s="4"/>
      <c r="K319" s="6"/>
      <c r="L319" s="10"/>
      <c r="M319" s="10"/>
      <c r="N319" s="10"/>
    </row>
    <row r="320" spans="1:15" s="11" customFormat="1" x14ac:dyDescent="0.25">
      <c r="A320" s="4"/>
      <c r="B320" s="4"/>
      <c r="C320" s="6"/>
      <c r="D320" s="6"/>
      <c r="E320" s="6"/>
      <c r="F320" s="6"/>
      <c r="G320" s="6"/>
      <c r="H320" s="6"/>
      <c r="I320" s="4"/>
      <c r="J320" s="4"/>
      <c r="K320" s="6"/>
      <c r="L320" s="10"/>
      <c r="M320" s="10"/>
      <c r="N320" s="10"/>
    </row>
    <row r="321" spans="1:15" s="11" customFormat="1" x14ac:dyDescent="0.25">
      <c r="A321" s="4"/>
      <c r="B321" s="4"/>
      <c r="C321" s="6"/>
      <c r="D321" s="6"/>
      <c r="E321" s="6"/>
      <c r="F321" s="6"/>
      <c r="G321" s="6"/>
      <c r="H321" s="6"/>
      <c r="I321" s="4"/>
      <c r="J321" s="4"/>
      <c r="K321" s="6"/>
      <c r="L321" s="10"/>
      <c r="M321" s="10"/>
      <c r="N321" s="10"/>
    </row>
    <row r="322" spans="1:15" s="11" customFormat="1" x14ac:dyDescent="0.25">
      <c r="A322" s="4"/>
      <c r="B322" s="4"/>
      <c r="C322" s="6"/>
      <c r="D322" s="6"/>
      <c r="E322" s="6"/>
      <c r="F322" s="6"/>
      <c r="G322" s="6"/>
      <c r="H322" s="6"/>
      <c r="I322" s="4"/>
      <c r="J322" s="4"/>
      <c r="K322" s="6"/>
      <c r="L322" s="10"/>
      <c r="M322" s="10"/>
      <c r="N322" s="10"/>
    </row>
    <row r="323" spans="1:15" s="11" customFormat="1" x14ac:dyDescent="0.25">
      <c r="A323" s="4"/>
      <c r="B323" s="4"/>
      <c r="C323" s="6"/>
      <c r="D323" s="6"/>
      <c r="E323" s="6"/>
      <c r="F323" s="6"/>
      <c r="G323" s="6"/>
      <c r="H323" s="6"/>
      <c r="I323" s="4"/>
      <c r="J323" s="4"/>
      <c r="K323" s="6"/>
      <c r="L323" s="10"/>
      <c r="M323" s="10"/>
      <c r="N323" s="10"/>
    </row>
    <row r="324" spans="1:15" s="11" customFormat="1" x14ac:dyDescent="0.25">
      <c r="A324" s="4"/>
      <c r="B324" s="4"/>
      <c r="C324" s="6"/>
      <c r="D324" s="6"/>
      <c r="E324" s="6"/>
      <c r="F324" s="6"/>
      <c r="G324" s="6"/>
      <c r="H324" s="6"/>
      <c r="I324" s="4"/>
      <c r="J324" s="4"/>
      <c r="K324" s="6"/>
      <c r="L324" s="10"/>
      <c r="M324" s="10"/>
      <c r="N324" s="10"/>
    </row>
    <row r="325" spans="1:15" s="11" customFormat="1" x14ac:dyDescent="0.25">
      <c r="A325" s="4"/>
      <c r="B325" s="4"/>
      <c r="C325" s="6"/>
      <c r="D325" s="6"/>
      <c r="E325" s="6"/>
      <c r="F325" s="6"/>
      <c r="G325" s="6"/>
      <c r="H325" s="6"/>
      <c r="I325" s="4"/>
      <c r="J325" s="4"/>
      <c r="K325" s="6"/>
      <c r="L325" s="10"/>
      <c r="M325" s="10"/>
      <c r="N325" s="10"/>
      <c r="O325" s="6"/>
    </row>
    <row r="326" spans="1:15" s="11" customFormat="1" x14ac:dyDescent="0.25">
      <c r="A326" s="4"/>
      <c r="B326" s="4"/>
      <c r="C326" s="6"/>
      <c r="D326" s="6"/>
      <c r="E326" s="6"/>
      <c r="F326" s="6"/>
      <c r="G326" s="6"/>
      <c r="H326" s="6"/>
      <c r="I326" s="4"/>
      <c r="J326" s="4"/>
      <c r="K326" s="6"/>
      <c r="L326" s="10"/>
      <c r="M326" s="10"/>
      <c r="N326" s="10"/>
      <c r="O326" s="6"/>
    </row>
    <row r="327" spans="1:15" s="11" customFormat="1" x14ac:dyDescent="0.25">
      <c r="A327" s="4"/>
      <c r="B327" s="4"/>
      <c r="C327" s="6"/>
      <c r="D327" s="6"/>
      <c r="E327" s="6"/>
      <c r="F327" s="6"/>
      <c r="G327" s="6"/>
      <c r="H327" s="6"/>
      <c r="I327" s="4"/>
      <c r="J327" s="4"/>
      <c r="K327" s="6"/>
      <c r="L327" s="10"/>
      <c r="M327" s="10"/>
      <c r="N327" s="10"/>
      <c r="O327" s="6"/>
    </row>
    <row r="334" spans="1:15" x14ac:dyDescent="0.25">
      <c r="A334" s="6"/>
      <c r="B334" s="6"/>
      <c r="I334" s="6"/>
      <c r="J334" s="6"/>
    </row>
  </sheetData>
  <mergeCells count="138">
    <mergeCell ref="I5:I7"/>
    <mergeCell ref="I9:I21"/>
    <mergeCell ref="B9:B21"/>
    <mergeCell ref="A9:A21"/>
    <mergeCell ref="B24:B27"/>
    <mergeCell ref="A24:A27"/>
    <mergeCell ref="I24:I27"/>
    <mergeCell ref="B36:B39"/>
    <mergeCell ref="A36:A39"/>
    <mergeCell ref="I36:I39"/>
    <mergeCell ref="A318:K318"/>
    <mergeCell ref="A316:K316"/>
    <mergeCell ref="A94:K94"/>
    <mergeCell ref="A95:K95"/>
    <mergeCell ref="I100:I103"/>
    <mergeCell ref="A61:A62"/>
    <mergeCell ref="I61:I62"/>
    <mergeCell ref="B78:B81"/>
    <mergeCell ref="A78:A81"/>
    <mergeCell ref="B61:B62"/>
    <mergeCell ref="I78:I81"/>
    <mergeCell ref="A88:A89"/>
    <mergeCell ref="I88:I89"/>
    <mergeCell ref="B82:B83"/>
    <mergeCell ref="I82:I83"/>
    <mergeCell ref="A1:K1"/>
    <mergeCell ref="A2:K2"/>
    <mergeCell ref="A3:K3"/>
    <mergeCell ref="A317:K317"/>
    <mergeCell ref="A28:K28"/>
    <mergeCell ref="A93:K93"/>
    <mergeCell ref="A29:K29"/>
    <mergeCell ref="A30:K30"/>
    <mergeCell ref="A67:K67"/>
    <mergeCell ref="A68:K68"/>
    <mergeCell ref="A69:K69"/>
    <mergeCell ref="B52:B53"/>
    <mergeCell ref="A52:A53"/>
    <mergeCell ref="I52:I53"/>
    <mergeCell ref="B88:B89"/>
    <mergeCell ref="B58:B60"/>
    <mergeCell ref="A58:A60"/>
    <mergeCell ref="I58:I60"/>
    <mergeCell ref="B5:B7"/>
    <mergeCell ref="A5:A7"/>
    <mergeCell ref="B71:B77"/>
    <mergeCell ref="A71:A77"/>
    <mergeCell ref="I71:I77"/>
    <mergeCell ref="A82:A83"/>
    <mergeCell ref="I84:I87"/>
    <mergeCell ref="B84:B87"/>
    <mergeCell ref="A84:A87"/>
    <mergeCell ref="A45:K45"/>
    <mergeCell ref="A46:K46"/>
    <mergeCell ref="A47:K47"/>
    <mergeCell ref="B64:B66"/>
    <mergeCell ref="A64:A66"/>
    <mergeCell ref="I64:I66"/>
    <mergeCell ref="B109:B110"/>
    <mergeCell ref="A109:A110"/>
    <mergeCell ref="I109:I110"/>
    <mergeCell ref="A111:K111"/>
    <mergeCell ref="A112:K112"/>
    <mergeCell ref="B100:B103"/>
    <mergeCell ref="A100:A103"/>
    <mergeCell ref="B107:B108"/>
    <mergeCell ref="A107:A108"/>
    <mergeCell ref="I107:I108"/>
    <mergeCell ref="A136:K136"/>
    <mergeCell ref="A137:K137"/>
    <mergeCell ref="I139:I155"/>
    <mergeCell ref="B139:B155"/>
    <mergeCell ref="A139:A155"/>
    <mergeCell ref="A113:K113"/>
    <mergeCell ref="A135:K135"/>
    <mergeCell ref="B116:B134"/>
    <mergeCell ref="A116:A134"/>
    <mergeCell ref="I116:I134"/>
    <mergeCell ref="A165:K165"/>
    <mergeCell ref="B167:B168"/>
    <mergeCell ref="A167:A168"/>
    <mergeCell ref="I167:I168"/>
    <mergeCell ref="I170:I172"/>
    <mergeCell ref="B170:B172"/>
    <mergeCell ref="A170:A172"/>
    <mergeCell ref="B157:B162"/>
    <mergeCell ref="A157:A162"/>
    <mergeCell ref="I157:I162"/>
    <mergeCell ref="A163:K163"/>
    <mergeCell ref="A164:K164"/>
    <mergeCell ref="A184:K184"/>
    <mergeCell ref="A185:K185"/>
    <mergeCell ref="A186:K186"/>
    <mergeCell ref="I188:I211"/>
    <mergeCell ref="B188:B211"/>
    <mergeCell ref="A188:A211"/>
    <mergeCell ref="B173:B175"/>
    <mergeCell ref="A173:A175"/>
    <mergeCell ref="I173:I175"/>
    <mergeCell ref="I176:I183"/>
    <mergeCell ref="B176:B183"/>
    <mergeCell ref="A176:A183"/>
    <mergeCell ref="A233:K233"/>
    <mergeCell ref="A234:K234"/>
    <mergeCell ref="A235:K235"/>
    <mergeCell ref="I237:I251"/>
    <mergeCell ref="B237:B251"/>
    <mergeCell ref="A237:A251"/>
    <mergeCell ref="A212:K212"/>
    <mergeCell ref="A213:K213"/>
    <mergeCell ref="A214:K214"/>
    <mergeCell ref="I217:I232"/>
    <mergeCell ref="B217:B232"/>
    <mergeCell ref="A217:A232"/>
    <mergeCell ref="B265:B269"/>
    <mergeCell ref="A265:A269"/>
    <mergeCell ref="I265:I269"/>
    <mergeCell ref="A270:K270"/>
    <mergeCell ref="A271:K271"/>
    <mergeCell ref="A252:K252"/>
    <mergeCell ref="A253:K253"/>
    <mergeCell ref="A254:K254"/>
    <mergeCell ref="B256:B261"/>
    <mergeCell ref="A256:A261"/>
    <mergeCell ref="I256:I261"/>
    <mergeCell ref="I292:I294"/>
    <mergeCell ref="B292:B294"/>
    <mergeCell ref="A292:A294"/>
    <mergeCell ref="I299:I300"/>
    <mergeCell ref="B299:B300"/>
    <mergeCell ref="A299:A300"/>
    <mergeCell ref="A272:K272"/>
    <mergeCell ref="A295:K295"/>
    <mergeCell ref="A296:K296"/>
    <mergeCell ref="A297:K297"/>
    <mergeCell ref="B274:B291"/>
    <mergeCell ref="A274:A291"/>
    <mergeCell ref="I274:I291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8"/>
  <sheetViews>
    <sheetView zoomScaleNormal="100" workbookViewId="0">
      <selection activeCell="A4" sqref="A4"/>
    </sheetView>
  </sheetViews>
  <sheetFormatPr baseColWidth="10" defaultRowHeight="15" x14ac:dyDescent="0.25"/>
  <cols>
    <col min="1" max="1" width="14.42578125" style="4" customWidth="1"/>
    <col min="2" max="2" width="13.5703125" style="4" customWidth="1"/>
    <col min="3" max="3" width="50.140625" style="7" customWidth="1"/>
    <col min="4" max="4" width="11.140625" style="6" customWidth="1"/>
    <col min="5" max="5" width="14.140625" style="6" customWidth="1"/>
    <col min="6" max="6" width="12" style="6" customWidth="1"/>
    <col min="7" max="7" width="14.85546875" style="6" customWidth="1"/>
    <col min="8" max="8" width="19.5703125" style="6" customWidth="1"/>
    <col min="9" max="9" width="30.42578125" style="6" customWidth="1"/>
    <col min="10" max="10" width="15.140625" style="6" bestFit="1" customWidth="1"/>
    <col min="11" max="11" width="18.42578125" style="6" bestFit="1" customWidth="1"/>
  </cols>
  <sheetData>
    <row r="1" spans="1:13" ht="30.4" customHeight="1" x14ac:dyDescent="0.25">
      <c r="A1" s="218" t="s">
        <v>11</v>
      </c>
      <c r="B1" s="219"/>
      <c r="C1" s="219"/>
      <c r="D1" s="219"/>
      <c r="E1" s="219"/>
      <c r="F1" s="219"/>
      <c r="G1" s="219"/>
      <c r="H1" s="219"/>
      <c r="I1" s="219"/>
      <c r="J1" s="219"/>
      <c r="K1" s="220"/>
    </row>
    <row r="2" spans="1:13" ht="30" customHeight="1" x14ac:dyDescent="0.25">
      <c r="A2" s="221" t="s">
        <v>71</v>
      </c>
      <c r="B2" s="222"/>
      <c r="C2" s="222"/>
      <c r="D2" s="222"/>
      <c r="E2" s="222"/>
      <c r="F2" s="222"/>
      <c r="G2" s="222"/>
      <c r="H2" s="222"/>
      <c r="I2" s="222"/>
      <c r="J2" s="222"/>
      <c r="K2" s="223"/>
    </row>
    <row r="3" spans="1:13" ht="30.4" customHeight="1" thickBot="1" x14ac:dyDescent="0.3">
      <c r="A3" s="221" t="s">
        <v>29</v>
      </c>
      <c r="B3" s="222"/>
      <c r="C3" s="222"/>
      <c r="D3" s="222"/>
      <c r="E3" s="222"/>
      <c r="F3" s="222"/>
      <c r="G3" s="222"/>
      <c r="H3" s="222"/>
      <c r="I3" s="222"/>
      <c r="J3" s="222"/>
      <c r="K3" s="223"/>
    </row>
    <row r="4" spans="1:13" ht="30" customHeight="1" thickBot="1" x14ac:dyDescent="0.3">
      <c r="A4" s="71" t="s">
        <v>0</v>
      </c>
      <c r="B4" s="72" t="s">
        <v>1</v>
      </c>
      <c r="C4" s="72" t="s">
        <v>2</v>
      </c>
      <c r="D4" s="72" t="s">
        <v>16</v>
      </c>
      <c r="E4" s="72" t="s">
        <v>17</v>
      </c>
      <c r="F4" s="72" t="s">
        <v>3</v>
      </c>
      <c r="G4" s="72" t="s">
        <v>4</v>
      </c>
      <c r="H4" s="72" t="s">
        <v>5</v>
      </c>
      <c r="I4" s="72" t="s">
        <v>6</v>
      </c>
      <c r="J4" s="72" t="s">
        <v>7</v>
      </c>
      <c r="K4" s="73" t="s">
        <v>8</v>
      </c>
    </row>
    <row r="5" spans="1:13" s="137" customFormat="1" ht="36" x14ac:dyDescent="0.25">
      <c r="A5" s="151">
        <v>46204</v>
      </c>
      <c r="B5" s="152" t="s">
        <v>328</v>
      </c>
      <c r="C5" s="153" t="s">
        <v>329</v>
      </c>
      <c r="D5" s="154" t="s">
        <v>36</v>
      </c>
      <c r="E5" s="154" t="s">
        <v>72</v>
      </c>
      <c r="F5" s="155">
        <v>1</v>
      </c>
      <c r="G5" s="156">
        <v>3400</v>
      </c>
      <c r="H5" s="157">
        <f t="shared" ref="H5:H20" si="0">F5*G5</f>
        <v>3400</v>
      </c>
      <c r="I5" s="154" t="s">
        <v>73</v>
      </c>
      <c r="J5" s="154" t="s">
        <v>74</v>
      </c>
      <c r="K5" s="158" t="s">
        <v>75</v>
      </c>
      <c r="L5" s="69">
        <f>G5</f>
        <v>3400</v>
      </c>
    </row>
    <row r="6" spans="1:13" s="137" customFormat="1" ht="18" x14ac:dyDescent="0.25">
      <c r="A6" s="205">
        <v>46209</v>
      </c>
      <c r="B6" s="207" t="s">
        <v>330</v>
      </c>
      <c r="C6" s="146" t="s">
        <v>331</v>
      </c>
      <c r="D6" s="147" t="s">
        <v>36</v>
      </c>
      <c r="E6" s="147" t="s">
        <v>72</v>
      </c>
      <c r="F6" s="148">
        <v>1</v>
      </c>
      <c r="G6" s="149">
        <v>445</v>
      </c>
      <c r="H6" s="150">
        <f t="shared" si="0"/>
        <v>445</v>
      </c>
      <c r="I6" s="147" t="s">
        <v>73</v>
      </c>
      <c r="J6" s="147" t="s">
        <v>74</v>
      </c>
      <c r="K6" s="159" t="s">
        <v>75</v>
      </c>
    </row>
    <row r="7" spans="1:13" s="137" customFormat="1" ht="18" x14ac:dyDescent="0.25">
      <c r="A7" s="224"/>
      <c r="B7" s="225"/>
      <c r="C7" s="146" t="s">
        <v>332</v>
      </c>
      <c r="D7" s="147" t="s">
        <v>36</v>
      </c>
      <c r="E7" s="147" t="s">
        <v>72</v>
      </c>
      <c r="F7" s="148">
        <v>1</v>
      </c>
      <c r="G7" s="149">
        <v>570</v>
      </c>
      <c r="H7" s="150">
        <f t="shared" si="0"/>
        <v>570</v>
      </c>
      <c r="I7" s="147" t="s">
        <v>73</v>
      </c>
      <c r="J7" s="147" t="s">
        <v>74</v>
      </c>
      <c r="K7" s="159" t="s">
        <v>75</v>
      </c>
    </row>
    <row r="8" spans="1:13" s="137" customFormat="1" ht="48.75" customHeight="1" x14ac:dyDescent="0.25">
      <c r="A8" s="205">
        <v>46216</v>
      </c>
      <c r="B8" s="207" t="s">
        <v>333</v>
      </c>
      <c r="C8" s="146" t="s">
        <v>334</v>
      </c>
      <c r="D8" s="147" t="s">
        <v>36</v>
      </c>
      <c r="E8" s="147" t="s">
        <v>72</v>
      </c>
      <c r="F8" s="148">
        <v>1</v>
      </c>
      <c r="G8" s="149">
        <v>60</v>
      </c>
      <c r="H8" s="150">
        <f t="shared" si="0"/>
        <v>60</v>
      </c>
      <c r="I8" s="147" t="s">
        <v>73</v>
      </c>
      <c r="J8" s="147" t="s">
        <v>74</v>
      </c>
      <c r="K8" s="159" t="s">
        <v>75</v>
      </c>
      <c r="L8" s="69">
        <f>SUM(H6:H7)</f>
        <v>1015</v>
      </c>
    </row>
    <row r="9" spans="1:13" s="137" customFormat="1" ht="49.5" customHeight="1" x14ac:dyDescent="0.25">
      <c r="A9" s="224"/>
      <c r="B9" s="225"/>
      <c r="C9" s="146" t="s">
        <v>335</v>
      </c>
      <c r="D9" s="147" t="s">
        <v>36</v>
      </c>
      <c r="E9" s="147" t="s">
        <v>72</v>
      </c>
      <c r="F9" s="148">
        <v>10</v>
      </c>
      <c r="G9" s="149">
        <v>60</v>
      </c>
      <c r="H9" s="150">
        <f t="shared" si="0"/>
        <v>600</v>
      </c>
      <c r="I9" s="147" t="s">
        <v>73</v>
      </c>
      <c r="J9" s="147" t="s">
        <v>74</v>
      </c>
      <c r="K9" s="159" t="s">
        <v>75</v>
      </c>
    </row>
    <row r="10" spans="1:13" s="137" customFormat="1" ht="45.75" customHeight="1" x14ac:dyDescent="0.25">
      <c r="A10" s="224"/>
      <c r="B10" s="225"/>
      <c r="C10" s="146" t="s">
        <v>336</v>
      </c>
      <c r="D10" s="147" t="s">
        <v>36</v>
      </c>
      <c r="E10" s="147" t="s">
        <v>72</v>
      </c>
      <c r="F10" s="148">
        <v>3</v>
      </c>
      <c r="G10" s="149">
        <v>60</v>
      </c>
      <c r="H10" s="150">
        <f t="shared" si="0"/>
        <v>180</v>
      </c>
      <c r="I10" s="147" t="s">
        <v>73</v>
      </c>
      <c r="J10" s="147" t="s">
        <v>74</v>
      </c>
      <c r="K10" s="159" t="s">
        <v>75</v>
      </c>
    </row>
    <row r="11" spans="1:13" s="137" customFormat="1" ht="18" x14ac:dyDescent="0.25">
      <c r="A11" s="224"/>
      <c r="B11" s="225"/>
      <c r="C11" s="146" t="s">
        <v>331</v>
      </c>
      <c r="D11" s="147" t="s">
        <v>36</v>
      </c>
      <c r="E11" s="147" t="s">
        <v>72</v>
      </c>
      <c r="F11" s="148">
        <v>3</v>
      </c>
      <c r="G11" s="149">
        <v>445</v>
      </c>
      <c r="H11" s="150">
        <f t="shared" si="0"/>
        <v>1335</v>
      </c>
      <c r="I11" s="147" t="s">
        <v>73</v>
      </c>
      <c r="J11" s="147" t="s">
        <v>74</v>
      </c>
      <c r="K11" s="159" t="s">
        <v>75</v>
      </c>
    </row>
    <row r="12" spans="1:13" s="137" customFormat="1" ht="41.25" customHeight="1" x14ac:dyDescent="0.25">
      <c r="A12" s="224"/>
      <c r="B12" s="225"/>
      <c r="C12" s="146" t="s">
        <v>337</v>
      </c>
      <c r="D12" s="147" t="s">
        <v>36</v>
      </c>
      <c r="E12" s="147" t="s">
        <v>72</v>
      </c>
      <c r="F12" s="148">
        <v>1</v>
      </c>
      <c r="G12" s="149">
        <v>58</v>
      </c>
      <c r="H12" s="150">
        <f t="shared" si="0"/>
        <v>58</v>
      </c>
      <c r="I12" s="147" t="s">
        <v>73</v>
      </c>
      <c r="J12" s="147" t="s">
        <v>74</v>
      </c>
      <c r="K12" s="159" t="s">
        <v>75</v>
      </c>
    </row>
    <row r="13" spans="1:13" s="137" customFormat="1" ht="42.75" customHeight="1" x14ac:dyDescent="0.25">
      <c r="A13" s="224"/>
      <c r="B13" s="225"/>
      <c r="C13" s="146" t="s">
        <v>338</v>
      </c>
      <c r="D13" s="147" t="s">
        <v>36</v>
      </c>
      <c r="E13" s="147" t="s">
        <v>72</v>
      </c>
      <c r="F13" s="148">
        <v>2</v>
      </c>
      <c r="G13" s="149">
        <v>370</v>
      </c>
      <c r="H13" s="150">
        <f t="shared" si="0"/>
        <v>740</v>
      </c>
      <c r="I13" s="147" t="s">
        <v>73</v>
      </c>
      <c r="J13" s="147" t="s">
        <v>74</v>
      </c>
      <c r="K13" s="159" t="s">
        <v>75</v>
      </c>
    </row>
    <row r="14" spans="1:13" s="137" customFormat="1" ht="44.25" customHeight="1" x14ac:dyDescent="0.25">
      <c r="A14" s="224"/>
      <c r="B14" s="225"/>
      <c r="C14" s="146" t="s">
        <v>339</v>
      </c>
      <c r="D14" s="147" t="s">
        <v>36</v>
      </c>
      <c r="E14" s="147" t="s">
        <v>72</v>
      </c>
      <c r="F14" s="148">
        <v>13</v>
      </c>
      <c r="G14" s="149">
        <v>60</v>
      </c>
      <c r="H14" s="150">
        <f t="shared" si="0"/>
        <v>780</v>
      </c>
      <c r="I14" s="147" t="s">
        <v>73</v>
      </c>
      <c r="J14" s="147" t="s">
        <v>74</v>
      </c>
      <c r="K14" s="159" t="s">
        <v>75</v>
      </c>
    </row>
    <row r="15" spans="1:13" s="137" customFormat="1" ht="18" x14ac:dyDescent="0.25">
      <c r="A15" s="224"/>
      <c r="B15" s="225"/>
      <c r="C15" s="146" t="s">
        <v>340</v>
      </c>
      <c r="D15" s="147" t="s">
        <v>36</v>
      </c>
      <c r="E15" s="147" t="s">
        <v>72</v>
      </c>
      <c r="F15" s="148">
        <v>4</v>
      </c>
      <c r="G15" s="149">
        <v>60</v>
      </c>
      <c r="H15" s="150">
        <f t="shared" si="0"/>
        <v>240</v>
      </c>
      <c r="I15" s="147" t="s">
        <v>73</v>
      </c>
      <c r="J15" s="147" t="s">
        <v>74</v>
      </c>
      <c r="K15" s="159" t="s">
        <v>75</v>
      </c>
      <c r="M15" s="69">
        <f>SUM(H8:H15)</f>
        <v>3993</v>
      </c>
    </row>
    <row r="16" spans="1:13" s="137" customFormat="1" ht="36" x14ac:dyDescent="0.25">
      <c r="A16" s="160">
        <v>46217</v>
      </c>
      <c r="B16" s="145" t="s">
        <v>341</v>
      </c>
      <c r="C16" s="146" t="s">
        <v>342</v>
      </c>
      <c r="D16" s="147" t="s">
        <v>36</v>
      </c>
      <c r="E16" s="147" t="s">
        <v>72</v>
      </c>
      <c r="F16" s="148">
        <v>17</v>
      </c>
      <c r="G16" s="149">
        <v>350</v>
      </c>
      <c r="H16" s="150">
        <f t="shared" si="0"/>
        <v>5950</v>
      </c>
      <c r="I16" s="147" t="s">
        <v>73</v>
      </c>
      <c r="J16" s="147" t="s">
        <v>74</v>
      </c>
      <c r="K16" s="159" t="s">
        <v>75</v>
      </c>
      <c r="M16" s="69">
        <f>H16+M17</f>
        <v>5950</v>
      </c>
    </row>
    <row r="17" spans="1:26" s="137" customFormat="1" ht="18" x14ac:dyDescent="0.25">
      <c r="A17" s="205">
        <v>46223</v>
      </c>
      <c r="B17" s="207" t="s">
        <v>343</v>
      </c>
      <c r="C17" s="146" t="s">
        <v>344</v>
      </c>
      <c r="D17" s="147" t="s">
        <v>36</v>
      </c>
      <c r="E17" s="147" t="s">
        <v>72</v>
      </c>
      <c r="F17" s="148">
        <v>1</v>
      </c>
      <c r="G17" s="149">
        <v>445</v>
      </c>
      <c r="H17" s="150">
        <f t="shared" si="0"/>
        <v>445</v>
      </c>
      <c r="I17" s="147" t="s">
        <v>73</v>
      </c>
      <c r="J17" s="147" t="s">
        <v>74</v>
      </c>
      <c r="K17" s="159" t="s">
        <v>75</v>
      </c>
    </row>
    <row r="18" spans="1:26" s="137" customFormat="1" ht="18" x14ac:dyDescent="0.25">
      <c r="A18" s="224"/>
      <c r="B18" s="225"/>
      <c r="C18" s="146" t="s">
        <v>345</v>
      </c>
      <c r="D18" s="147" t="s">
        <v>36</v>
      </c>
      <c r="E18" s="147" t="s">
        <v>72</v>
      </c>
      <c r="F18" s="148">
        <v>1</v>
      </c>
      <c r="G18" s="149">
        <v>580</v>
      </c>
      <c r="H18" s="150">
        <f t="shared" si="0"/>
        <v>580</v>
      </c>
      <c r="I18" s="147" t="s">
        <v>73</v>
      </c>
      <c r="J18" s="147" t="s">
        <v>74</v>
      </c>
      <c r="K18" s="159" t="s">
        <v>75</v>
      </c>
      <c r="M18" s="69">
        <f>SUM(H17:H18)</f>
        <v>1025</v>
      </c>
    </row>
    <row r="19" spans="1:26" s="137" customFormat="1" ht="18" x14ac:dyDescent="0.25">
      <c r="A19" s="205">
        <v>46230</v>
      </c>
      <c r="B19" s="207" t="s">
        <v>346</v>
      </c>
      <c r="C19" s="146" t="s">
        <v>332</v>
      </c>
      <c r="D19" s="147" t="s">
        <v>36</v>
      </c>
      <c r="E19" s="147" t="s">
        <v>72</v>
      </c>
      <c r="F19" s="148">
        <v>1</v>
      </c>
      <c r="G19" s="149">
        <v>570</v>
      </c>
      <c r="H19" s="150">
        <f t="shared" si="0"/>
        <v>570</v>
      </c>
      <c r="I19" s="147" t="s">
        <v>73</v>
      </c>
      <c r="J19" s="147" t="s">
        <v>74</v>
      </c>
      <c r="K19" s="159" t="s">
        <v>75</v>
      </c>
    </row>
    <row r="20" spans="1:26" s="137" customFormat="1" ht="18.75" thickBot="1" x14ac:dyDescent="0.3">
      <c r="A20" s="206"/>
      <c r="B20" s="208"/>
      <c r="C20" s="161" t="s">
        <v>347</v>
      </c>
      <c r="D20" s="162" t="s">
        <v>36</v>
      </c>
      <c r="E20" s="162" t="s">
        <v>72</v>
      </c>
      <c r="F20" s="163">
        <v>1</v>
      </c>
      <c r="G20" s="164">
        <v>595.54999999999995</v>
      </c>
      <c r="H20" s="165">
        <f t="shared" si="0"/>
        <v>595.54999999999995</v>
      </c>
      <c r="I20" s="162" t="s">
        <v>73</v>
      </c>
      <c r="J20" s="162" t="s">
        <v>74</v>
      </c>
      <c r="K20" s="166" t="s">
        <v>75</v>
      </c>
      <c r="M20" s="69">
        <f>SUM(G19:G20)</f>
        <v>1165.55</v>
      </c>
    </row>
    <row r="21" spans="1:26" s="137" customFormat="1" ht="27" customHeight="1" thickBot="1" x14ac:dyDescent="0.35">
      <c r="A21" s="209"/>
      <c r="B21" s="210"/>
      <c r="C21" s="211"/>
      <c r="D21" s="212" t="s">
        <v>13</v>
      </c>
      <c r="E21" s="210"/>
      <c r="F21" s="210"/>
      <c r="G21" s="211"/>
      <c r="H21" s="102">
        <f>SUM(H5:H20)</f>
        <v>16548.55</v>
      </c>
      <c r="I21" s="213"/>
      <c r="J21" s="210"/>
      <c r="K21" s="214"/>
    </row>
    <row r="22" spans="1:26" s="137" customFormat="1" x14ac:dyDescent="0.25">
      <c r="A22" s="93"/>
      <c r="B22" s="93"/>
      <c r="C22" s="93"/>
      <c r="D22" s="93"/>
      <c r="E22" s="93"/>
      <c r="F22" s="93"/>
      <c r="G22" s="93"/>
      <c r="H22" s="93"/>
      <c r="I22" s="94"/>
      <c r="J22" s="139"/>
      <c r="K22" s="139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 spans="1:26" s="137" customFormat="1" x14ac:dyDescent="0.25">
      <c r="A23" s="93"/>
      <c r="B23" s="93"/>
      <c r="C23" s="93"/>
      <c r="D23" s="93"/>
      <c r="E23" s="93"/>
      <c r="F23" s="93"/>
      <c r="G23" s="93"/>
      <c r="H23" s="93"/>
      <c r="I23" s="94"/>
      <c r="J23" s="139"/>
      <c r="K23" s="139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spans="1:26" s="137" customFormat="1" x14ac:dyDescent="0.25">
      <c r="A24" s="139"/>
      <c r="B24" s="139"/>
      <c r="C24" s="139"/>
      <c r="D24" s="215" t="s">
        <v>32</v>
      </c>
      <c r="E24" s="215"/>
      <c r="F24" s="215"/>
      <c r="G24" s="215"/>
      <c r="H24" s="139"/>
      <c r="I24" s="139"/>
      <c r="J24" s="139"/>
      <c r="K24" s="139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</row>
    <row r="25" spans="1:26" s="137" customFormat="1" x14ac:dyDescent="0.25">
      <c r="A25" s="216"/>
      <c r="B25" s="216"/>
      <c r="C25" s="216"/>
      <c r="D25" s="215" t="s">
        <v>34</v>
      </c>
      <c r="E25" s="215"/>
      <c r="F25" s="215"/>
      <c r="G25" s="215"/>
      <c r="H25" s="139"/>
      <c r="I25" s="139"/>
      <c r="J25" s="139"/>
      <c r="K25" s="139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</row>
    <row r="26" spans="1:26" s="137" customFormat="1" x14ac:dyDescent="0.25">
      <c r="A26" s="139"/>
      <c r="B26" s="139"/>
      <c r="C26" s="139"/>
      <c r="D26" s="138"/>
      <c r="E26" s="138"/>
      <c r="F26" s="138"/>
      <c r="G26" s="138"/>
      <c r="H26" s="139"/>
      <c r="I26" s="139"/>
      <c r="J26" s="139"/>
      <c r="K26" s="139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</row>
    <row r="27" spans="1:26" s="137" customFormat="1" x14ac:dyDescent="0.25">
      <c r="A27" s="139"/>
      <c r="B27" s="139"/>
      <c r="C27" s="139"/>
      <c r="D27" s="138"/>
      <c r="E27" s="138"/>
      <c r="F27" s="138"/>
      <c r="G27" s="138"/>
      <c r="H27" s="139"/>
      <c r="I27" s="139"/>
      <c r="J27" s="139"/>
      <c r="K27" s="139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</row>
    <row r="28" spans="1:26" s="137" customFormat="1" x14ac:dyDescent="0.25">
      <c r="A28" s="139"/>
      <c r="B28" s="139"/>
      <c r="C28" s="93"/>
      <c r="D28" s="139"/>
      <c r="E28" s="139"/>
      <c r="F28" s="139"/>
      <c r="G28" s="139"/>
      <c r="H28" s="139"/>
      <c r="I28" s="139"/>
      <c r="J28" s="139"/>
      <c r="K28" s="139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spans="1:26" s="137" customFormat="1" x14ac:dyDescent="0.25">
      <c r="A29" s="139"/>
      <c r="B29" s="139"/>
      <c r="C29" s="217" t="s">
        <v>33</v>
      </c>
      <c r="D29" s="217"/>
      <c r="E29" s="217"/>
      <c r="F29" s="217"/>
      <c r="G29" s="217"/>
      <c r="H29" s="217"/>
      <c r="I29" s="217"/>
      <c r="J29" s="139"/>
      <c r="K29" s="139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</row>
    <row r="30" spans="1:26" s="137" customFormat="1" x14ac:dyDescent="0.25">
      <c r="A30" s="139"/>
      <c r="B30" s="139"/>
      <c r="C30" s="217" t="s">
        <v>35</v>
      </c>
      <c r="D30" s="217"/>
      <c r="E30" s="217"/>
      <c r="F30" s="217"/>
      <c r="G30" s="217"/>
      <c r="H30" s="217"/>
      <c r="I30" s="217"/>
      <c r="J30" s="139"/>
      <c r="K30" s="139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</row>
    <row r="31" spans="1:26" s="137" customFormat="1" x14ac:dyDescent="0.25">
      <c r="A31" s="217" t="s">
        <v>348</v>
      </c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</row>
    <row r="32" spans="1:26" s="137" customFormat="1" ht="15" customHeight="1" x14ac:dyDescent="0.25">
      <c r="A32" s="215" t="s">
        <v>14</v>
      </c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</row>
    <row r="33" spans="1:26" s="137" customFormat="1" x14ac:dyDescent="0.25">
      <c r="A33" s="139"/>
      <c r="B33" s="139"/>
      <c r="C33" s="215" t="s">
        <v>15</v>
      </c>
      <c r="D33" s="215"/>
      <c r="E33" s="215"/>
      <c r="F33" s="215"/>
      <c r="G33" s="215"/>
      <c r="H33" s="215"/>
      <c r="I33" s="215"/>
      <c r="J33" s="139"/>
      <c r="K33" s="139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</row>
    <row r="34" spans="1:26" s="137" customFormat="1" ht="15.75" x14ac:dyDescent="0.25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</row>
    <row r="35" spans="1:26" s="137" customFormat="1" ht="15.75" x14ac:dyDescent="0.25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1:26" s="137" customFormat="1" x14ac:dyDescent="0.25">
      <c r="A36" s="139"/>
      <c r="B36" s="139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s="137" customFormat="1" x14ac:dyDescent="0.25">
      <c r="A37" s="139"/>
      <c r="B37" s="139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s="137" customFormat="1" x14ac:dyDescent="0.25">
      <c r="A38" s="139"/>
      <c r="B38" s="139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</sheetData>
  <mergeCells count="22">
    <mergeCell ref="A1:K1"/>
    <mergeCell ref="A3:K3"/>
    <mergeCell ref="A2:K2"/>
    <mergeCell ref="A17:A18"/>
    <mergeCell ref="B17:B18"/>
    <mergeCell ref="A6:A7"/>
    <mergeCell ref="B6:B7"/>
    <mergeCell ref="A8:A15"/>
    <mergeCell ref="B8:B15"/>
    <mergeCell ref="C33:I33"/>
    <mergeCell ref="D24:G24"/>
    <mergeCell ref="A25:C25"/>
    <mergeCell ref="D25:G25"/>
    <mergeCell ref="C30:I30"/>
    <mergeCell ref="C29:I29"/>
    <mergeCell ref="A31:K31"/>
    <mergeCell ref="A32:K32"/>
    <mergeCell ref="A19:A20"/>
    <mergeCell ref="B19:B20"/>
    <mergeCell ref="A21:C21"/>
    <mergeCell ref="D21:G21"/>
    <mergeCell ref="I21:K21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8"/>
  <sheetViews>
    <sheetView view="pageBreakPreview" zoomScaleNormal="71" zoomScaleSheetLayoutView="100" workbookViewId="0">
      <pane ySplit="1" topLeftCell="A2" activePane="bottomLeft" state="frozen"/>
      <selection pane="bottomLeft" activeCell="I95" sqref="I95"/>
    </sheetView>
  </sheetViews>
  <sheetFormatPr baseColWidth="10" defaultColWidth="11.42578125" defaultRowHeight="15" customHeight="1" x14ac:dyDescent="0.2"/>
  <cols>
    <col min="1" max="1" width="13.42578125" style="5" customWidth="1"/>
    <col min="2" max="2" width="11.5703125" style="5" bestFit="1" customWidth="1"/>
    <col min="3" max="3" width="34" style="1" customWidth="1"/>
    <col min="4" max="4" width="10.85546875" style="1" customWidth="1"/>
    <col min="5" max="5" width="10.85546875" style="5" customWidth="1"/>
    <col min="6" max="6" width="10" style="5" customWidth="1"/>
    <col min="7" max="7" width="11.85546875" style="2" customWidth="1"/>
    <col min="8" max="8" width="13.7109375" style="3" customWidth="1"/>
    <col min="9" max="9" width="29.5703125" style="1" customWidth="1"/>
    <col min="10" max="10" width="16.5703125" style="1" customWidth="1"/>
    <col min="11" max="11" width="19.140625" style="1" customWidth="1"/>
    <col min="12" max="16384" width="11.42578125" style="1"/>
  </cols>
  <sheetData>
    <row r="1" spans="1:12" ht="30" customHeight="1" x14ac:dyDescent="0.2">
      <c r="A1" s="227" t="s">
        <v>11</v>
      </c>
      <c r="B1" s="228"/>
      <c r="C1" s="228"/>
      <c r="D1" s="228"/>
      <c r="E1" s="228"/>
      <c r="F1" s="228"/>
      <c r="G1" s="228"/>
      <c r="H1" s="228"/>
      <c r="I1" s="228"/>
      <c r="J1" s="228"/>
      <c r="K1" s="229"/>
    </row>
    <row r="2" spans="1:12" ht="30" customHeight="1" x14ac:dyDescent="0.2">
      <c r="A2" s="221" t="s">
        <v>402</v>
      </c>
      <c r="B2" s="222"/>
      <c r="C2" s="222"/>
      <c r="D2" s="222"/>
      <c r="E2" s="222"/>
      <c r="F2" s="222"/>
      <c r="G2" s="222"/>
      <c r="H2" s="222"/>
      <c r="I2" s="222"/>
      <c r="J2" s="222"/>
      <c r="K2" s="223"/>
    </row>
    <row r="3" spans="1:12" ht="27" customHeight="1" thickBot="1" x14ac:dyDescent="0.25">
      <c r="A3" s="230" t="s">
        <v>12</v>
      </c>
      <c r="B3" s="231"/>
      <c r="C3" s="231"/>
      <c r="D3" s="231"/>
      <c r="E3" s="231"/>
      <c r="F3" s="231"/>
      <c r="G3" s="231"/>
      <c r="H3" s="231"/>
      <c r="I3" s="231"/>
      <c r="J3" s="231"/>
      <c r="K3" s="232"/>
    </row>
    <row r="4" spans="1:12" ht="35.65" customHeight="1" thickBot="1" x14ac:dyDescent="0.25">
      <c r="A4" s="74" t="s">
        <v>18</v>
      </c>
      <c r="B4" s="75" t="s">
        <v>19</v>
      </c>
      <c r="C4" s="75" t="s">
        <v>2</v>
      </c>
      <c r="D4" s="75" t="s">
        <v>20</v>
      </c>
      <c r="E4" s="75" t="s">
        <v>21</v>
      </c>
      <c r="F4" s="76" t="s">
        <v>22</v>
      </c>
      <c r="G4" s="77" t="s">
        <v>23</v>
      </c>
      <c r="H4" s="77" t="s">
        <v>24</v>
      </c>
      <c r="I4" s="75" t="s">
        <v>6</v>
      </c>
      <c r="J4" s="75" t="s">
        <v>7</v>
      </c>
      <c r="K4" s="78" t="s">
        <v>8</v>
      </c>
    </row>
    <row r="5" spans="1:12" s="82" customFormat="1" ht="11.25" customHeight="1" x14ac:dyDescent="0.25">
      <c r="A5" s="272">
        <v>46204</v>
      </c>
      <c r="B5" s="238" t="s">
        <v>349</v>
      </c>
      <c r="C5" s="274" t="s">
        <v>401</v>
      </c>
      <c r="D5" s="276" t="s">
        <v>36</v>
      </c>
      <c r="E5" s="278" t="s">
        <v>77</v>
      </c>
      <c r="F5" s="259">
        <v>22</v>
      </c>
      <c r="G5" s="270">
        <v>100</v>
      </c>
      <c r="H5" s="270">
        <f>F5*G5</f>
        <v>2200</v>
      </c>
      <c r="I5" s="268" t="s">
        <v>78</v>
      </c>
      <c r="J5" s="268" t="s">
        <v>9</v>
      </c>
      <c r="K5" s="263" t="s">
        <v>10</v>
      </c>
      <c r="L5" s="235"/>
    </row>
    <row r="6" spans="1:12" s="82" customFormat="1" ht="11.25" customHeight="1" x14ac:dyDescent="0.25">
      <c r="A6" s="273"/>
      <c r="B6" s="254"/>
      <c r="C6" s="275"/>
      <c r="D6" s="277"/>
      <c r="E6" s="279"/>
      <c r="F6" s="260"/>
      <c r="G6" s="271"/>
      <c r="H6" s="271"/>
      <c r="I6" s="269"/>
      <c r="J6" s="269"/>
      <c r="K6" s="264"/>
      <c r="L6" s="235"/>
    </row>
    <row r="7" spans="1:12" s="6" customFormat="1" ht="12" customHeight="1" x14ac:dyDescent="0.25">
      <c r="A7" s="236">
        <v>46206</v>
      </c>
      <c r="B7" s="238" t="s">
        <v>350</v>
      </c>
      <c r="C7" s="267" t="s">
        <v>84</v>
      </c>
      <c r="D7" s="242" t="s">
        <v>36</v>
      </c>
      <c r="E7" s="244" t="s">
        <v>85</v>
      </c>
      <c r="F7" s="266">
        <v>11</v>
      </c>
      <c r="G7" s="250">
        <v>10</v>
      </c>
      <c r="H7" s="250">
        <f>F7*G7</f>
        <v>110</v>
      </c>
      <c r="I7" s="233" t="s">
        <v>78</v>
      </c>
      <c r="J7" s="233" t="s">
        <v>9</v>
      </c>
      <c r="K7" s="234" t="s">
        <v>10</v>
      </c>
      <c r="L7" s="235"/>
    </row>
    <row r="8" spans="1:12" s="6" customFormat="1" ht="12" customHeight="1" x14ac:dyDescent="0.25">
      <c r="A8" s="236"/>
      <c r="B8" s="254"/>
      <c r="C8" s="267"/>
      <c r="D8" s="242"/>
      <c r="E8" s="244"/>
      <c r="F8" s="266"/>
      <c r="G8" s="250"/>
      <c r="H8" s="250"/>
      <c r="I8" s="233"/>
      <c r="J8" s="233"/>
      <c r="K8" s="234"/>
      <c r="L8" s="235"/>
    </row>
    <row r="9" spans="1:12" s="6" customFormat="1" ht="12" customHeight="1" x14ac:dyDescent="0.25">
      <c r="A9" s="236">
        <v>46207</v>
      </c>
      <c r="B9" s="238" t="s">
        <v>351</v>
      </c>
      <c r="C9" s="240" t="s">
        <v>82</v>
      </c>
      <c r="D9" s="242" t="s">
        <v>36</v>
      </c>
      <c r="E9" s="255" t="s">
        <v>83</v>
      </c>
      <c r="F9" s="280" t="s">
        <v>352</v>
      </c>
      <c r="G9" s="250">
        <v>20</v>
      </c>
      <c r="H9" s="250">
        <f>F9*G9</f>
        <v>600</v>
      </c>
      <c r="I9" s="233" t="s">
        <v>78</v>
      </c>
      <c r="J9" s="233" t="s">
        <v>9</v>
      </c>
      <c r="K9" s="234" t="s">
        <v>10</v>
      </c>
      <c r="L9" s="235"/>
    </row>
    <row r="10" spans="1:12" s="6" customFormat="1" ht="12" customHeight="1" x14ac:dyDescent="0.25">
      <c r="A10" s="236"/>
      <c r="B10" s="254"/>
      <c r="C10" s="240"/>
      <c r="D10" s="242"/>
      <c r="E10" s="255"/>
      <c r="F10" s="280"/>
      <c r="G10" s="250"/>
      <c r="H10" s="250"/>
      <c r="I10" s="233"/>
      <c r="J10" s="233"/>
      <c r="K10" s="234"/>
      <c r="L10" s="235"/>
    </row>
    <row r="11" spans="1:12" s="6" customFormat="1" ht="12" customHeight="1" x14ac:dyDescent="0.25">
      <c r="A11" s="236">
        <v>46207</v>
      </c>
      <c r="B11" s="238" t="s">
        <v>353</v>
      </c>
      <c r="C11" s="267" t="s">
        <v>84</v>
      </c>
      <c r="D11" s="242" t="s">
        <v>36</v>
      </c>
      <c r="E11" s="244" t="s">
        <v>85</v>
      </c>
      <c r="F11" s="281">
        <v>12</v>
      </c>
      <c r="G11" s="250">
        <v>10</v>
      </c>
      <c r="H11" s="250">
        <f>F11*G11</f>
        <v>120</v>
      </c>
      <c r="I11" s="233" t="s">
        <v>78</v>
      </c>
      <c r="J11" s="233" t="s">
        <v>9</v>
      </c>
      <c r="K11" s="234" t="s">
        <v>10</v>
      </c>
      <c r="L11" s="235"/>
    </row>
    <row r="12" spans="1:12" s="6" customFormat="1" ht="12" customHeight="1" x14ac:dyDescent="0.25">
      <c r="A12" s="236"/>
      <c r="B12" s="254"/>
      <c r="C12" s="267"/>
      <c r="D12" s="242"/>
      <c r="E12" s="244"/>
      <c r="F12" s="282"/>
      <c r="G12" s="250"/>
      <c r="H12" s="250"/>
      <c r="I12" s="233"/>
      <c r="J12" s="233"/>
      <c r="K12" s="234"/>
      <c r="L12" s="235"/>
    </row>
    <row r="13" spans="1:12" s="6" customFormat="1" ht="12" customHeight="1" x14ac:dyDescent="0.25">
      <c r="A13" s="236">
        <v>46207</v>
      </c>
      <c r="B13" s="238" t="s">
        <v>354</v>
      </c>
      <c r="C13" s="242" t="s">
        <v>80</v>
      </c>
      <c r="D13" s="242" t="s">
        <v>36</v>
      </c>
      <c r="E13" s="255" t="s">
        <v>81</v>
      </c>
      <c r="F13" s="281">
        <v>5</v>
      </c>
      <c r="G13" s="250">
        <v>100</v>
      </c>
      <c r="H13" s="250">
        <f>F13*G13</f>
        <v>500</v>
      </c>
      <c r="I13" s="233" t="s">
        <v>78</v>
      </c>
      <c r="J13" s="233" t="s">
        <v>9</v>
      </c>
      <c r="K13" s="234" t="s">
        <v>10</v>
      </c>
      <c r="L13" s="235"/>
    </row>
    <row r="14" spans="1:12" s="6" customFormat="1" ht="12" customHeight="1" x14ac:dyDescent="0.25">
      <c r="A14" s="236"/>
      <c r="B14" s="254"/>
      <c r="C14" s="242"/>
      <c r="D14" s="242"/>
      <c r="E14" s="255"/>
      <c r="F14" s="282"/>
      <c r="G14" s="250"/>
      <c r="H14" s="250"/>
      <c r="I14" s="233"/>
      <c r="J14" s="233"/>
      <c r="K14" s="234"/>
      <c r="L14" s="235"/>
    </row>
    <row r="15" spans="1:12" s="6" customFormat="1" ht="12" customHeight="1" x14ac:dyDescent="0.25">
      <c r="A15" s="272">
        <v>46208</v>
      </c>
      <c r="B15" s="238" t="s">
        <v>355</v>
      </c>
      <c r="C15" s="240" t="s">
        <v>82</v>
      </c>
      <c r="D15" s="242" t="s">
        <v>36</v>
      </c>
      <c r="E15" s="255" t="s">
        <v>83</v>
      </c>
      <c r="F15" s="280" t="s">
        <v>352</v>
      </c>
      <c r="G15" s="248">
        <v>20</v>
      </c>
      <c r="H15" s="250">
        <f>F15*G15</f>
        <v>600</v>
      </c>
      <c r="I15" s="233" t="s">
        <v>78</v>
      </c>
      <c r="J15" s="233" t="s">
        <v>9</v>
      </c>
      <c r="K15" s="234" t="s">
        <v>10</v>
      </c>
      <c r="L15" s="235"/>
    </row>
    <row r="16" spans="1:12" s="6" customFormat="1" ht="12" customHeight="1" x14ac:dyDescent="0.25">
      <c r="A16" s="273"/>
      <c r="B16" s="254"/>
      <c r="C16" s="240"/>
      <c r="D16" s="242"/>
      <c r="E16" s="255"/>
      <c r="F16" s="280"/>
      <c r="G16" s="248"/>
      <c r="H16" s="250"/>
      <c r="I16" s="233"/>
      <c r="J16" s="233"/>
      <c r="K16" s="234"/>
      <c r="L16" s="235"/>
    </row>
    <row r="17" spans="1:15" s="6" customFormat="1" ht="12" customHeight="1" x14ac:dyDescent="0.25">
      <c r="A17" s="272">
        <v>46208</v>
      </c>
      <c r="B17" s="238" t="s">
        <v>356</v>
      </c>
      <c r="C17" s="242" t="s">
        <v>80</v>
      </c>
      <c r="D17" s="242" t="s">
        <v>36</v>
      </c>
      <c r="E17" s="255" t="s">
        <v>81</v>
      </c>
      <c r="F17" s="266" t="s">
        <v>86</v>
      </c>
      <c r="G17" s="250">
        <v>100</v>
      </c>
      <c r="H17" s="250">
        <f>F17*G17</f>
        <v>500</v>
      </c>
      <c r="I17" s="233" t="s">
        <v>78</v>
      </c>
      <c r="J17" s="233" t="s">
        <v>9</v>
      </c>
      <c r="K17" s="234" t="s">
        <v>10</v>
      </c>
      <c r="L17" s="235"/>
    </row>
    <row r="18" spans="1:15" s="6" customFormat="1" ht="12" customHeight="1" x14ac:dyDescent="0.25">
      <c r="A18" s="273"/>
      <c r="B18" s="254"/>
      <c r="C18" s="242"/>
      <c r="D18" s="242"/>
      <c r="E18" s="255"/>
      <c r="F18" s="266"/>
      <c r="G18" s="250"/>
      <c r="H18" s="250"/>
      <c r="I18" s="233"/>
      <c r="J18" s="233"/>
      <c r="K18" s="234"/>
      <c r="L18" s="235"/>
    </row>
    <row r="19" spans="1:15" s="6" customFormat="1" ht="12" customHeight="1" x14ac:dyDescent="0.25">
      <c r="A19" s="236">
        <v>46209</v>
      </c>
      <c r="B19" s="238" t="s">
        <v>357</v>
      </c>
      <c r="C19" s="240" t="s">
        <v>76</v>
      </c>
      <c r="D19" s="242" t="s">
        <v>36</v>
      </c>
      <c r="E19" s="244" t="s">
        <v>77</v>
      </c>
      <c r="F19" s="266">
        <v>74</v>
      </c>
      <c r="G19" s="248">
        <v>20</v>
      </c>
      <c r="H19" s="250">
        <f>F19*G19</f>
        <v>1480</v>
      </c>
      <c r="I19" s="233" t="s">
        <v>78</v>
      </c>
      <c r="J19" s="233" t="s">
        <v>9</v>
      </c>
      <c r="K19" s="234" t="s">
        <v>10</v>
      </c>
      <c r="L19" s="235"/>
    </row>
    <row r="20" spans="1:15" s="6" customFormat="1" ht="12" customHeight="1" x14ac:dyDescent="0.25">
      <c r="A20" s="236"/>
      <c r="B20" s="254"/>
      <c r="C20" s="240"/>
      <c r="D20" s="242"/>
      <c r="E20" s="244"/>
      <c r="F20" s="266"/>
      <c r="G20" s="248"/>
      <c r="H20" s="250"/>
      <c r="I20" s="233"/>
      <c r="J20" s="233"/>
      <c r="K20" s="234"/>
      <c r="L20" s="235"/>
    </row>
    <row r="21" spans="1:15" s="6" customFormat="1" ht="12" customHeight="1" x14ac:dyDescent="0.25">
      <c r="A21" s="236">
        <v>46209</v>
      </c>
      <c r="B21" s="238" t="s">
        <v>358</v>
      </c>
      <c r="C21" s="240" t="s">
        <v>80</v>
      </c>
      <c r="D21" s="242" t="s">
        <v>36</v>
      </c>
      <c r="E21" s="244" t="s">
        <v>85</v>
      </c>
      <c r="F21" s="266">
        <v>10</v>
      </c>
      <c r="G21" s="250">
        <v>100</v>
      </c>
      <c r="H21" s="250">
        <f>F21*G21</f>
        <v>1000</v>
      </c>
      <c r="I21" s="233" t="s">
        <v>78</v>
      </c>
      <c r="J21" s="233" t="s">
        <v>9</v>
      </c>
      <c r="K21" s="234" t="s">
        <v>10</v>
      </c>
      <c r="L21" s="235"/>
      <c r="O21" s="6" t="s">
        <v>359</v>
      </c>
    </row>
    <row r="22" spans="1:15" s="6" customFormat="1" ht="12" customHeight="1" x14ac:dyDescent="0.25">
      <c r="A22" s="236"/>
      <c r="B22" s="254"/>
      <c r="C22" s="240"/>
      <c r="D22" s="242"/>
      <c r="E22" s="244"/>
      <c r="F22" s="266"/>
      <c r="G22" s="250"/>
      <c r="H22" s="250"/>
      <c r="I22" s="233"/>
      <c r="J22" s="233"/>
      <c r="K22" s="234"/>
      <c r="L22" s="235"/>
    </row>
    <row r="23" spans="1:15" s="6" customFormat="1" ht="12" customHeight="1" x14ac:dyDescent="0.25">
      <c r="A23" s="236">
        <v>46211</v>
      </c>
      <c r="B23" s="238" t="s">
        <v>360</v>
      </c>
      <c r="C23" s="240" t="s">
        <v>79</v>
      </c>
      <c r="D23" s="242" t="s">
        <v>36</v>
      </c>
      <c r="E23" s="244" t="s">
        <v>77</v>
      </c>
      <c r="F23" s="246">
        <v>29</v>
      </c>
      <c r="G23" s="250">
        <v>100</v>
      </c>
      <c r="H23" s="250">
        <f>F23*G23</f>
        <v>2900</v>
      </c>
      <c r="I23" s="233" t="s">
        <v>78</v>
      </c>
      <c r="J23" s="233" t="s">
        <v>9</v>
      </c>
      <c r="K23" s="234" t="s">
        <v>10</v>
      </c>
      <c r="L23" s="235"/>
    </row>
    <row r="24" spans="1:15" s="6" customFormat="1" ht="12" customHeight="1" x14ac:dyDescent="0.25">
      <c r="A24" s="236"/>
      <c r="B24" s="254"/>
      <c r="C24" s="240"/>
      <c r="D24" s="242"/>
      <c r="E24" s="244"/>
      <c r="F24" s="246"/>
      <c r="G24" s="250"/>
      <c r="H24" s="250"/>
      <c r="I24" s="233"/>
      <c r="J24" s="233"/>
      <c r="K24" s="234"/>
      <c r="L24" s="235"/>
    </row>
    <row r="25" spans="1:15" s="6" customFormat="1" ht="12" customHeight="1" x14ac:dyDescent="0.25">
      <c r="A25" s="236">
        <v>46213</v>
      </c>
      <c r="B25" s="238" t="s">
        <v>361</v>
      </c>
      <c r="C25" s="267" t="s">
        <v>84</v>
      </c>
      <c r="D25" s="242" t="s">
        <v>36</v>
      </c>
      <c r="E25" s="244" t="s">
        <v>85</v>
      </c>
      <c r="F25" s="266">
        <v>7</v>
      </c>
      <c r="G25" s="250">
        <v>10</v>
      </c>
      <c r="H25" s="250">
        <f>F25*G25</f>
        <v>70</v>
      </c>
      <c r="I25" s="233" t="s">
        <v>78</v>
      </c>
      <c r="J25" s="233" t="s">
        <v>9</v>
      </c>
      <c r="K25" s="234" t="s">
        <v>10</v>
      </c>
      <c r="L25" s="235"/>
    </row>
    <row r="26" spans="1:15" s="6" customFormat="1" ht="12" customHeight="1" x14ac:dyDescent="0.25">
      <c r="A26" s="236"/>
      <c r="B26" s="254"/>
      <c r="C26" s="267"/>
      <c r="D26" s="242"/>
      <c r="E26" s="244"/>
      <c r="F26" s="266"/>
      <c r="G26" s="250"/>
      <c r="H26" s="250"/>
      <c r="I26" s="233"/>
      <c r="J26" s="233"/>
      <c r="K26" s="234"/>
      <c r="L26" s="235"/>
    </row>
    <row r="27" spans="1:15" s="6" customFormat="1" ht="12" customHeight="1" x14ac:dyDescent="0.25">
      <c r="A27" s="236">
        <v>46214</v>
      </c>
      <c r="B27" s="238" t="s">
        <v>362</v>
      </c>
      <c r="C27" s="240" t="s">
        <v>82</v>
      </c>
      <c r="D27" s="242" t="s">
        <v>36</v>
      </c>
      <c r="E27" s="255" t="s">
        <v>83</v>
      </c>
      <c r="F27" s="280" t="s">
        <v>363</v>
      </c>
      <c r="G27" s="250">
        <v>20</v>
      </c>
      <c r="H27" s="250">
        <f>F27*G27</f>
        <v>620</v>
      </c>
      <c r="I27" s="233" t="s">
        <v>78</v>
      </c>
      <c r="J27" s="233" t="s">
        <v>9</v>
      </c>
      <c r="K27" s="234" t="s">
        <v>10</v>
      </c>
      <c r="L27" s="235"/>
    </row>
    <row r="28" spans="1:15" s="6" customFormat="1" ht="12" customHeight="1" x14ac:dyDescent="0.25">
      <c r="A28" s="236"/>
      <c r="B28" s="254"/>
      <c r="C28" s="240"/>
      <c r="D28" s="242"/>
      <c r="E28" s="255"/>
      <c r="F28" s="280"/>
      <c r="G28" s="250"/>
      <c r="H28" s="250"/>
      <c r="I28" s="233"/>
      <c r="J28" s="233"/>
      <c r="K28" s="234"/>
      <c r="L28" s="235"/>
    </row>
    <row r="29" spans="1:15" s="6" customFormat="1" ht="12" customHeight="1" x14ac:dyDescent="0.25">
      <c r="A29" s="236">
        <v>46214</v>
      </c>
      <c r="B29" s="238" t="s">
        <v>364</v>
      </c>
      <c r="C29" s="267" t="s">
        <v>84</v>
      </c>
      <c r="D29" s="242" t="s">
        <v>36</v>
      </c>
      <c r="E29" s="244" t="s">
        <v>85</v>
      </c>
      <c r="F29" s="266">
        <v>8</v>
      </c>
      <c r="G29" s="250">
        <v>10</v>
      </c>
      <c r="H29" s="250">
        <f>F29*G29</f>
        <v>80</v>
      </c>
      <c r="I29" s="233" t="s">
        <v>78</v>
      </c>
      <c r="J29" s="233" t="s">
        <v>9</v>
      </c>
      <c r="K29" s="234" t="s">
        <v>10</v>
      </c>
      <c r="L29" s="235"/>
    </row>
    <row r="30" spans="1:15" s="6" customFormat="1" ht="12" customHeight="1" x14ac:dyDescent="0.25">
      <c r="A30" s="236"/>
      <c r="B30" s="254"/>
      <c r="C30" s="267"/>
      <c r="D30" s="242"/>
      <c r="E30" s="244"/>
      <c r="F30" s="266"/>
      <c r="G30" s="250"/>
      <c r="H30" s="250"/>
      <c r="I30" s="233"/>
      <c r="J30" s="233"/>
      <c r="K30" s="234"/>
      <c r="L30" s="235"/>
    </row>
    <row r="31" spans="1:15" s="6" customFormat="1" ht="12" customHeight="1" x14ac:dyDescent="0.25">
      <c r="A31" s="236">
        <v>46214</v>
      </c>
      <c r="B31" s="238" t="s">
        <v>365</v>
      </c>
      <c r="C31" s="242" t="s">
        <v>80</v>
      </c>
      <c r="D31" s="242" t="s">
        <v>36</v>
      </c>
      <c r="E31" s="255" t="s">
        <v>85</v>
      </c>
      <c r="F31" s="259">
        <v>5</v>
      </c>
      <c r="G31" s="250">
        <v>100</v>
      </c>
      <c r="H31" s="250">
        <f>F31*G31</f>
        <v>500</v>
      </c>
      <c r="I31" s="233" t="s">
        <v>78</v>
      </c>
      <c r="J31" s="233" t="s">
        <v>9</v>
      </c>
      <c r="K31" s="234" t="s">
        <v>10</v>
      </c>
      <c r="L31" s="235"/>
    </row>
    <row r="32" spans="1:15" s="6" customFormat="1" ht="12" customHeight="1" x14ac:dyDescent="0.25">
      <c r="A32" s="236"/>
      <c r="B32" s="254"/>
      <c r="C32" s="242"/>
      <c r="D32" s="242"/>
      <c r="E32" s="255"/>
      <c r="F32" s="260"/>
      <c r="G32" s="250"/>
      <c r="H32" s="250"/>
      <c r="I32" s="233"/>
      <c r="J32" s="233"/>
      <c r="K32" s="234"/>
      <c r="L32" s="235"/>
    </row>
    <row r="33" spans="1:12" s="6" customFormat="1" ht="12" customHeight="1" x14ac:dyDescent="0.25">
      <c r="A33" s="236">
        <v>46215</v>
      </c>
      <c r="B33" s="238" t="s">
        <v>366</v>
      </c>
      <c r="C33" s="240" t="s">
        <v>82</v>
      </c>
      <c r="D33" s="242" t="s">
        <v>36</v>
      </c>
      <c r="E33" s="255" t="s">
        <v>83</v>
      </c>
      <c r="F33" s="283" t="s">
        <v>363</v>
      </c>
      <c r="G33" s="250">
        <v>20</v>
      </c>
      <c r="H33" s="250">
        <f>F33*G33</f>
        <v>620</v>
      </c>
      <c r="I33" s="233" t="s">
        <v>78</v>
      </c>
      <c r="J33" s="233" t="s">
        <v>9</v>
      </c>
      <c r="K33" s="234" t="s">
        <v>10</v>
      </c>
      <c r="L33" s="235"/>
    </row>
    <row r="34" spans="1:12" s="6" customFormat="1" ht="12" customHeight="1" x14ac:dyDescent="0.25">
      <c r="A34" s="236"/>
      <c r="B34" s="254"/>
      <c r="C34" s="240"/>
      <c r="D34" s="242"/>
      <c r="E34" s="255"/>
      <c r="F34" s="284"/>
      <c r="G34" s="250"/>
      <c r="H34" s="250"/>
      <c r="I34" s="233"/>
      <c r="J34" s="233"/>
      <c r="K34" s="234"/>
      <c r="L34" s="235"/>
    </row>
    <row r="35" spans="1:12" s="6" customFormat="1" ht="12" customHeight="1" x14ac:dyDescent="0.25">
      <c r="A35" s="236">
        <v>46215</v>
      </c>
      <c r="B35" s="238" t="s">
        <v>367</v>
      </c>
      <c r="C35" s="242" t="s">
        <v>80</v>
      </c>
      <c r="D35" s="242" t="s">
        <v>36</v>
      </c>
      <c r="E35" s="255" t="s">
        <v>81</v>
      </c>
      <c r="F35" s="246">
        <v>5</v>
      </c>
      <c r="G35" s="250">
        <v>100</v>
      </c>
      <c r="H35" s="250">
        <f>F35*G35</f>
        <v>500</v>
      </c>
      <c r="I35" s="233" t="s">
        <v>78</v>
      </c>
      <c r="J35" s="233" t="s">
        <v>9</v>
      </c>
      <c r="K35" s="234" t="s">
        <v>10</v>
      </c>
      <c r="L35" s="235"/>
    </row>
    <row r="36" spans="1:12" s="6" customFormat="1" ht="12" customHeight="1" x14ac:dyDescent="0.25">
      <c r="A36" s="236"/>
      <c r="B36" s="254"/>
      <c r="C36" s="242"/>
      <c r="D36" s="242"/>
      <c r="E36" s="255"/>
      <c r="F36" s="246"/>
      <c r="G36" s="250"/>
      <c r="H36" s="250"/>
      <c r="I36" s="233"/>
      <c r="J36" s="233"/>
      <c r="K36" s="234"/>
      <c r="L36" s="235"/>
    </row>
    <row r="37" spans="1:12" s="6" customFormat="1" ht="12" customHeight="1" x14ac:dyDescent="0.25">
      <c r="A37" s="236">
        <v>46216</v>
      </c>
      <c r="B37" s="238" t="s">
        <v>368</v>
      </c>
      <c r="C37" s="242" t="s">
        <v>80</v>
      </c>
      <c r="D37" s="242" t="s">
        <v>36</v>
      </c>
      <c r="E37" s="255" t="s">
        <v>81</v>
      </c>
      <c r="F37" s="246">
        <v>10</v>
      </c>
      <c r="G37" s="250">
        <v>100</v>
      </c>
      <c r="H37" s="250">
        <f>F37*G37</f>
        <v>1000</v>
      </c>
      <c r="I37" s="233" t="s">
        <v>78</v>
      </c>
      <c r="J37" s="233" t="s">
        <v>9</v>
      </c>
      <c r="K37" s="234" t="s">
        <v>10</v>
      </c>
      <c r="L37" s="235"/>
    </row>
    <row r="38" spans="1:12" s="6" customFormat="1" ht="12" customHeight="1" x14ac:dyDescent="0.25">
      <c r="A38" s="236"/>
      <c r="B38" s="254"/>
      <c r="C38" s="242"/>
      <c r="D38" s="242"/>
      <c r="E38" s="255"/>
      <c r="F38" s="246"/>
      <c r="G38" s="250"/>
      <c r="H38" s="250"/>
      <c r="I38" s="233"/>
      <c r="J38" s="233"/>
      <c r="K38" s="234"/>
      <c r="L38" s="235"/>
    </row>
    <row r="39" spans="1:12" s="6" customFormat="1" ht="12.75" customHeight="1" x14ac:dyDescent="0.25">
      <c r="A39" s="236">
        <v>46218</v>
      </c>
      <c r="B39" s="238" t="s">
        <v>369</v>
      </c>
      <c r="C39" s="240" t="s">
        <v>79</v>
      </c>
      <c r="D39" s="242" t="s">
        <v>36</v>
      </c>
      <c r="E39" s="244" t="s">
        <v>77</v>
      </c>
      <c r="F39" s="246">
        <v>27</v>
      </c>
      <c r="G39" s="250">
        <v>100</v>
      </c>
      <c r="H39" s="250">
        <f>F39*G39</f>
        <v>2700</v>
      </c>
      <c r="I39" s="233" t="s">
        <v>78</v>
      </c>
      <c r="J39" s="233" t="s">
        <v>9</v>
      </c>
      <c r="K39" s="234" t="s">
        <v>10</v>
      </c>
      <c r="L39" s="235"/>
    </row>
    <row r="40" spans="1:12" s="6" customFormat="1" ht="12.75" customHeight="1" x14ac:dyDescent="0.25">
      <c r="A40" s="236"/>
      <c r="B40" s="254"/>
      <c r="C40" s="240"/>
      <c r="D40" s="242"/>
      <c r="E40" s="244"/>
      <c r="F40" s="246"/>
      <c r="G40" s="250"/>
      <c r="H40" s="250"/>
      <c r="I40" s="233"/>
      <c r="J40" s="233"/>
      <c r="K40" s="234"/>
      <c r="L40" s="235"/>
    </row>
    <row r="41" spans="1:12" s="6" customFormat="1" ht="12.75" customHeight="1" x14ac:dyDescent="0.25">
      <c r="A41" s="236">
        <v>46220</v>
      </c>
      <c r="B41" s="238" t="s">
        <v>370</v>
      </c>
      <c r="C41" s="267" t="s">
        <v>84</v>
      </c>
      <c r="D41" s="242" t="s">
        <v>36</v>
      </c>
      <c r="E41" s="244" t="s">
        <v>85</v>
      </c>
      <c r="F41" s="266">
        <v>20</v>
      </c>
      <c r="G41" s="250">
        <v>10</v>
      </c>
      <c r="H41" s="250">
        <f>F41*G41</f>
        <v>200</v>
      </c>
      <c r="I41" s="233" t="s">
        <v>78</v>
      </c>
      <c r="J41" s="233" t="s">
        <v>9</v>
      </c>
      <c r="K41" s="234" t="s">
        <v>10</v>
      </c>
      <c r="L41" s="235"/>
    </row>
    <row r="42" spans="1:12" s="6" customFormat="1" ht="12.75" customHeight="1" x14ac:dyDescent="0.25">
      <c r="A42" s="236"/>
      <c r="B42" s="254"/>
      <c r="C42" s="267"/>
      <c r="D42" s="242"/>
      <c r="E42" s="244"/>
      <c r="F42" s="266"/>
      <c r="G42" s="250"/>
      <c r="H42" s="250"/>
      <c r="I42" s="233"/>
      <c r="J42" s="233"/>
      <c r="K42" s="234"/>
      <c r="L42" s="235"/>
    </row>
    <row r="43" spans="1:12" s="6" customFormat="1" ht="12" customHeight="1" x14ac:dyDescent="0.25">
      <c r="A43" s="236">
        <v>46220</v>
      </c>
      <c r="B43" s="238" t="s">
        <v>371</v>
      </c>
      <c r="C43" s="242" t="s">
        <v>80</v>
      </c>
      <c r="D43" s="242" t="s">
        <v>36</v>
      </c>
      <c r="E43" s="255" t="s">
        <v>81</v>
      </c>
      <c r="F43" s="246">
        <v>5</v>
      </c>
      <c r="G43" s="250">
        <v>100</v>
      </c>
      <c r="H43" s="250">
        <f>F43*G43</f>
        <v>500</v>
      </c>
      <c r="I43" s="233" t="s">
        <v>78</v>
      </c>
      <c r="J43" s="233" t="s">
        <v>9</v>
      </c>
      <c r="K43" s="234" t="s">
        <v>10</v>
      </c>
      <c r="L43" s="235"/>
    </row>
    <row r="44" spans="1:12" s="6" customFormat="1" ht="12" customHeight="1" x14ac:dyDescent="0.25">
      <c r="A44" s="236"/>
      <c r="B44" s="254"/>
      <c r="C44" s="242"/>
      <c r="D44" s="242"/>
      <c r="E44" s="255"/>
      <c r="F44" s="246"/>
      <c r="G44" s="250"/>
      <c r="H44" s="250"/>
      <c r="I44" s="233"/>
      <c r="J44" s="233"/>
      <c r="K44" s="234"/>
      <c r="L44" s="235"/>
    </row>
    <row r="45" spans="1:12" s="6" customFormat="1" ht="12" customHeight="1" x14ac:dyDescent="0.25">
      <c r="A45" s="236">
        <v>46221</v>
      </c>
      <c r="B45" s="238" t="s">
        <v>372</v>
      </c>
      <c r="C45" s="240" t="s">
        <v>82</v>
      </c>
      <c r="D45" s="242" t="s">
        <v>36</v>
      </c>
      <c r="E45" s="255" t="s">
        <v>83</v>
      </c>
      <c r="F45" s="246">
        <v>34</v>
      </c>
      <c r="G45" s="250">
        <v>20</v>
      </c>
      <c r="H45" s="250">
        <f>F45*G45</f>
        <v>680</v>
      </c>
      <c r="I45" s="233" t="s">
        <v>78</v>
      </c>
      <c r="J45" s="233" t="s">
        <v>9</v>
      </c>
      <c r="K45" s="234" t="s">
        <v>10</v>
      </c>
      <c r="L45" s="235"/>
    </row>
    <row r="46" spans="1:12" s="6" customFormat="1" ht="12" customHeight="1" x14ac:dyDescent="0.25">
      <c r="A46" s="236"/>
      <c r="B46" s="254"/>
      <c r="C46" s="240"/>
      <c r="D46" s="242"/>
      <c r="E46" s="255"/>
      <c r="F46" s="246"/>
      <c r="G46" s="250"/>
      <c r="H46" s="250"/>
      <c r="I46" s="233"/>
      <c r="J46" s="233"/>
      <c r="K46" s="234"/>
      <c r="L46" s="235"/>
    </row>
    <row r="47" spans="1:12" s="6" customFormat="1" ht="12" customHeight="1" x14ac:dyDescent="0.25">
      <c r="A47" s="236">
        <v>46221</v>
      </c>
      <c r="B47" s="238" t="s">
        <v>373</v>
      </c>
      <c r="C47" s="267" t="s">
        <v>84</v>
      </c>
      <c r="D47" s="242" t="s">
        <v>36</v>
      </c>
      <c r="E47" s="244" t="s">
        <v>85</v>
      </c>
      <c r="F47" s="266" t="s">
        <v>374</v>
      </c>
      <c r="G47" s="250">
        <v>10</v>
      </c>
      <c r="H47" s="250">
        <f>F47*G47</f>
        <v>170</v>
      </c>
      <c r="I47" s="233" t="s">
        <v>78</v>
      </c>
      <c r="J47" s="233" t="s">
        <v>9</v>
      </c>
      <c r="K47" s="234" t="s">
        <v>10</v>
      </c>
      <c r="L47" s="235"/>
    </row>
    <row r="48" spans="1:12" s="6" customFormat="1" ht="12" customHeight="1" x14ac:dyDescent="0.25">
      <c r="A48" s="236"/>
      <c r="B48" s="254"/>
      <c r="C48" s="267"/>
      <c r="D48" s="242"/>
      <c r="E48" s="244"/>
      <c r="F48" s="266"/>
      <c r="G48" s="250"/>
      <c r="H48" s="250"/>
      <c r="I48" s="233"/>
      <c r="J48" s="233"/>
      <c r="K48" s="234"/>
      <c r="L48" s="235"/>
    </row>
    <row r="49" spans="1:12" s="6" customFormat="1" ht="12" customHeight="1" x14ac:dyDescent="0.25">
      <c r="A49" s="236">
        <v>46221</v>
      </c>
      <c r="B49" s="238" t="s">
        <v>375</v>
      </c>
      <c r="C49" s="242" t="s">
        <v>80</v>
      </c>
      <c r="D49" s="242" t="s">
        <v>36</v>
      </c>
      <c r="E49" s="255" t="s">
        <v>81</v>
      </c>
      <c r="F49" s="259">
        <v>10</v>
      </c>
      <c r="G49" s="250">
        <v>100</v>
      </c>
      <c r="H49" s="250">
        <f>F49*G49</f>
        <v>1000</v>
      </c>
      <c r="I49" s="233" t="s">
        <v>78</v>
      </c>
      <c r="J49" s="233" t="s">
        <v>9</v>
      </c>
      <c r="K49" s="234" t="s">
        <v>10</v>
      </c>
      <c r="L49" s="235"/>
    </row>
    <row r="50" spans="1:12" s="6" customFormat="1" ht="12" customHeight="1" x14ac:dyDescent="0.25">
      <c r="A50" s="236"/>
      <c r="B50" s="254"/>
      <c r="C50" s="242"/>
      <c r="D50" s="242"/>
      <c r="E50" s="255"/>
      <c r="F50" s="260"/>
      <c r="G50" s="250"/>
      <c r="H50" s="250"/>
      <c r="I50" s="233"/>
      <c r="J50" s="233"/>
      <c r="K50" s="234"/>
      <c r="L50" s="235"/>
    </row>
    <row r="51" spans="1:12" s="6" customFormat="1" ht="12" customHeight="1" x14ac:dyDescent="0.25">
      <c r="A51" s="236">
        <v>46222</v>
      </c>
      <c r="B51" s="238" t="s">
        <v>376</v>
      </c>
      <c r="C51" s="240" t="s">
        <v>82</v>
      </c>
      <c r="D51" s="242" t="s">
        <v>36</v>
      </c>
      <c r="E51" s="255" t="s">
        <v>83</v>
      </c>
      <c r="F51" s="246">
        <v>24</v>
      </c>
      <c r="G51" s="250">
        <v>20</v>
      </c>
      <c r="H51" s="250">
        <f>F51*G51</f>
        <v>480</v>
      </c>
      <c r="I51" s="233" t="s">
        <v>78</v>
      </c>
      <c r="J51" s="233" t="s">
        <v>9</v>
      </c>
      <c r="K51" s="234" t="s">
        <v>10</v>
      </c>
      <c r="L51" s="235"/>
    </row>
    <row r="52" spans="1:12" s="6" customFormat="1" ht="12" customHeight="1" x14ac:dyDescent="0.25">
      <c r="A52" s="236"/>
      <c r="B52" s="254"/>
      <c r="C52" s="240"/>
      <c r="D52" s="242"/>
      <c r="E52" s="255"/>
      <c r="F52" s="246"/>
      <c r="G52" s="250"/>
      <c r="H52" s="250"/>
      <c r="I52" s="233"/>
      <c r="J52" s="233"/>
      <c r="K52" s="234"/>
      <c r="L52" s="235"/>
    </row>
    <row r="53" spans="1:12" s="6" customFormat="1" ht="12" customHeight="1" x14ac:dyDescent="0.25">
      <c r="A53" s="236">
        <v>46222</v>
      </c>
      <c r="B53" s="238" t="s">
        <v>377</v>
      </c>
      <c r="C53" s="240" t="s">
        <v>80</v>
      </c>
      <c r="D53" s="242" t="s">
        <v>36</v>
      </c>
      <c r="E53" s="244" t="s">
        <v>85</v>
      </c>
      <c r="F53" s="246">
        <v>5</v>
      </c>
      <c r="G53" s="248">
        <v>100</v>
      </c>
      <c r="H53" s="250">
        <f>F53*G53</f>
        <v>500</v>
      </c>
      <c r="I53" s="233" t="s">
        <v>78</v>
      </c>
      <c r="J53" s="233" t="s">
        <v>9</v>
      </c>
      <c r="K53" s="234" t="s">
        <v>10</v>
      </c>
      <c r="L53" s="235"/>
    </row>
    <row r="54" spans="1:12" s="6" customFormat="1" ht="12" customHeight="1" x14ac:dyDescent="0.25">
      <c r="A54" s="236"/>
      <c r="B54" s="254"/>
      <c r="C54" s="240"/>
      <c r="D54" s="242"/>
      <c r="E54" s="244"/>
      <c r="F54" s="246"/>
      <c r="G54" s="248"/>
      <c r="H54" s="250"/>
      <c r="I54" s="233"/>
      <c r="J54" s="233"/>
      <c r="K54" s="234"/>
      <c r="L54" s="235"/>
    </row>
    <row r="55" spans="1:12" s="6" customFormat="1" ht="12" customHeight="1" x14ac:dyDescent="0.25">
      <c r="A55" s="236">
        <v>46225</v>
      </c>
      <c r="B55" s="238" t="s">
        <v>378</v>
      </c>
      <c r="C55" s="240" t="s">
        <v>79</v>
      </c>
      <c r="D55" s="242" t="s">
        <v>36</v>
      </c>
      <c r="E55" s="244" t="s">
        <v>77</v>
      </c>
      <c r="F55" s="246">
        <v>25</v>
      </c>
      <c r="G55" s="250">
        <v>100</v>
      </c>
      <c r="H55" s="250">
        <f>F55*G55</f>
        <v>2500</v>
      </c>
      <c r="I55" s="233" t="s">
        <v>78</v>
      </c>
      <c r="J55" s="233" t="s">
        <v>9</v>
      </c>
      <c r="K55" s="234" t="s">
        <v>10</v>
      </c>
      <c r="L55" s="235"/>
    </row>
    <row r="56" spans="1:12" s="6" customFormat="1" ht="12" customHeight="1" thickBot="1" x14ac:dyDescent="0.3">
      <c r="A56" s="237"/>
      <c r="B56" s="239"/>
      <c r="C56" s="241"/>
      <c r="D56" s="243"/>
      <c r="E56" s="245"/>
      <c r="F56" s="247"/>
      <c r="G56" s="251"/>
      <c r="H56" s="251"/>
      <c r="I56" s="252"/>
      <c r="J56" s="252"/>
      <c r="K56" s="253"/>
      <c r="L56" s="235"/>
    </row>
    <row r="57" spans="1:12" ht="30" customHeight="1" x14ac:dyDescent="0.2">
      <c r="A57" s="227" t="s">
        <v>11</v>
      </c>
      <c r="B57" s="228"/>
      <c r="C57" s="228"/>
      <c r="D57" s="228"/>
      <c r="E57" s="228"/>
      <c r="F57" s="228"/>
      <c r="G57" s="228"/>
      <c r="H57" s="228"/>
      <c r="I57" s="228"/>
      <c r="J57" s="228"/>
      <c r="K57" s="229"/>
    </row>
    <row r="58" spans="1:12" ht="30" customHeight="1" x14ac:dyDescent="0.2">
      <c r="A58" s="221" t="str">
        <f>A2</f>
        <v>CONCENTRADO DONATIVOS SALIDAS JULIO 2026</v>
      </c>
      <c r="B58" s="222"/>
      <c r="C58" s="222"/>
      <c r="D58" s="222"/>
      <c r="E58" s="222"/>
      <c r="F58" s="222"/>
      <c r="G58" s="222"/>
      <c r="H58" s="222"/>
      <c r="I58" s="222"/>
      <c r="J58" s="222"/>
      <c r="K58" s="223"/>
    </row>
    <row r="59" spans="1:12" ht="27" customHeight="1" thickBot="1" x14ac:dyDescent="0.25">
      <c r="A59" s="230" t="s">
        <v>12</v>
      </c>
      <c r="B59" s="231"/>
      <c r="C59" s="231"/>
      <c r="D59" s="231"/>
      <c r="E59" s="231"/>
      <c r="F59" s="231"/>
      <c r="G59" s="231"/>
      <c r="H59" s="231"/>
      <c r="I59" s="231"/>
      <c r="J59" s="231"/>
      <c r="K59" s="232"/>
    </row>
    <row r="60" spans="1:12" ht="35.65" customHeight="1" thickBot="1" x14ac:dyDescent="0.25">
      <c r="A60" s="74" t="s">
        <v>18</v>
      </c>
      <c r="B60" s="75" t="s">
        <v>19</v>
      </c>
      <c r="C60" s="75" t="s">
        <v>2</v>
      </c>
      <c r="D60" s="75" t="s">
        <v>20</v>
      </c>
      <c r="E60" s="75" t="s">
        <v>21</v>
      </c>
      <c r="F60" s="76" t="s">
        <v>22</v>
      </c>
      <c r="G60" s="77" t="s">
        <v>23</v>
      </c>
      <c r="H60" s="77" t="s">
        <v>24</v>
      </c>
      <c r="I60" s="75" t="s">
        <v>6</v>
      </c>
      <c r="J60" s="75" t="s">
        <v>7</v>
      </c>
      <c r="K60" s="78" t="s">
        <v>8</v>
      </c>
    </row>
    <row r="61" spans="1:12" s="6" customFormat="1" ht="12" customHeight="1" x14ac:dyDescent="0.25">
      <c r="A61" s="236">
        <v>46227</v>
      </c>
      <c r="B61" s="238" t="s">
        <v>379</v>
      </c>
      <c r="C61" s="240" t="s">
        <v>82</v>
      </c>
      <c r="D61" s="242" t="s">
        <v>36</v>
      </c>
      <c r="E61" s="255" t="s">
        <v>83</v>
      </c>
      <c r="F61" s="246">
        <v>36</v>
      </c>
      <c r="G61" s="250">
        <v>20</v>
      </c>
      <c r="H61" s="250">
        <f>F61*G61</f>
        <v>720</v>
      </c>
      <c r="I61" s="233" t="s">
        <v>78</v>
      </c>
      <c r="J61" s="233" t="s">
        <v>9</v>
      </c>
      <c r="K61" s="234" t="s">
        <v>10</v>
      </c>
      <c r="L61" s="235"/>
    </row>
    <row r="62" spans="1:12" s="6" customFormat="1" ht="12" customHeight="1" x14ac:dyDescent="0.25">
      <c r="A62" s="236"/>
      <c r="B62" s="254"/>
      <c r="C62" s="240"/>
      <c r="D62" s="242"/>
      <c r="E62" s="255"/>
      <c r="F62" s="246"/>
      <c r="G62" s="250"/>
      <c r="H62" s="250"/>
      <c r="I62" s="233"/>
      <c r="J62" s="233"/>
      <c r="K62" s="234"/>
      <c r="L62" s="235"/>
    </row>
    <row r="63" spans="1:12" s="6" customFormat="1" ht="12" customHeight="1" x14ac:dyDescent="0.25">
      <c r="A63" s="236">
        <v>46227</v>
      </c>
      <c r="B63" s="238" t="s">
        <v>380</v>
      </c>
      <c r="C63" s="267" t="s">
        <v>84</v>
      </c>
      <c r="D63" s="242" t="s">
        <v>36</v>
      </c>
      <c r="E63" s="244" t="s">
        <v>85</v>
      </c>
      <c r="F63" s="266" t="s">
        <v>381</v>
      </c>
      <c r="G63" s="250">
        <v>10</v>
      </c>
      <c r="H63" s="250">
        <f>F63*G63</f>
        <v>70</v>
      </c>
      <c r="I63" s="233" t="s">
        <v>78</v>
      </c>
      <c r="J63" s="233" t="s">
        <v>9</v>
      </c>
      <c r="K63" s="234" t="s">
        <v>10</v>
      </c>
      <c r="L63" s="235"/>
    </row>
    <row r="64" spans="1:12" s="6" customFormat="1" ht="12" customHeight="1" x14ac:dyDescent="0.25">
      <c r="A64" s="236"/>
      <c r="B64" s="254"/>
      <c r="C64" s="267"/>
      <c r="D64" s="242"/>
      <c r="E64" s="244"/>
      <c r="F64" s="266"/>
      <c r="G64" s="250"/>
      <c r="H64" s="250"/>
      <c r="I64" s="233"/>
      <c r="J64" s="233"/>
      <c r="K64" s="234"/>
      <c r="L64" s="235"/>
    </row>
    <row r="65" spans="1:15" s="6" customFormat="1" ht="12" customHeight="1" x14ac:dyDescent="0.25">
      <c r="A65" s="236">
        <v>46227</v>
      </c>
      <c r="B65" s="238" t="s">
        <v>382</v>
      </c>
      <c r="C65" s="240" t="s">
        <v>80</v>
      </c>
      <c r="D65" s="242" t="s">
        <v>36</v>
      </c>
      <c r="E65" s="244" t="s">
        <v>85</v>
      </c>
      <c r="F65" s="259">
        <v>5</v>
      </c>
      <c r="G65" s="248">
        <v>100</v>
      </c>
      <c r="H65" s="250">
        <f>F65*G65</f>
        <v>500</v>
      </c>
      <c r="I65" s="233" t="s">
        <v>78</v>
      </c>
      <c r="J65" s="233" t="s">
        <v>9</v>
      </c>
      <c r="K65" s="234" t="s">
        <v>10</v>
      </c>
      <c r="L65" s="235"/>
    </row>
    <row r="66" spans="1:15" s="6" customFormat="1" ht="12" customHeight="1" x14ac:dyDescent="0.25">
      <c r="A66" s="236"/>
      <c r="B66" s="254"/>
      <c r="C66" s="240"/>
      <c r="D66" s="242"/>
      <c r="E66" s="244"/>
      <c r="F66" s="260"/>
      <c r="G66" s="248"/>
      <c r="H66" s="250"/>
      <c r="I66" s="233"/>
      <c r="J66" s="233"/>
      <c r="K66" s="234"/>
      <c r="L66" s="235"/>
    </row>
    <row r="67" spans="1:15" s="6" customFormat="1" ht="12" customHeight="1" x14ac:dyDescent="0.25">
      <c r="A67" s="236">
        <v>46228</v>
      </c>
      <c r="B67" s="238" t="s">
        <v>383</v>
      </c>
      <c r="C67" s="240" t="s">
        <v>82</v>
      </c>
      <c r="D67" s="242" t="s">
        <v>36</v>
      </c>
      <c r="E67" s="255" t="s">
        <v>83</v>
      </c>
      <c r="F67" s="246">
        <v>37</v>
      </c>
      <c r="G67" s="250">
        <v>20</v>
      </c>
      <c r="H67" s="250">
        <f>F67*G67</f>
        <v>740</v>
      </c>
      <c r="I67" s="233" t="s">
        <v>78</v>
      </c>
      <c r="J67" s="233" t="s">
        <v>9</v>
      </c>
      <c r="K67" s="234" t="s">
        <v>10</v>
      </c>
      <c r="L67" s="235"/>
    </row>
    <row r="68" spans="1:15" s="6" customFormat="1" ht="12.75" customHeight="1" x14ac:dyDescent="0.25">
      <c r="A68" s="236"/>
      <c r="B68" s="254"/>
      <c r="C68" s="240"/>
      <c r="D68" s="242"/>
      <c r="E68" s="255"/>
      <c r="F68" s="246"/>
      <c r="G68" s="250"/>
      <c r="H68" s="250"/>
      <c r="I68" s="233"/>
      <c r="J68" s="233"/>
      <c r="K68" s="234"/>
      <c r="L68" s="235"/>
    </row>
    <row r="69" spans="1:15" s="6" customFormat="1" ht="12.75" customHeight="1" x14ac:dyDescent="0.25">
      <c r="A69" s="236">
        <v>46228</v>
      </c>
      <c r="B69" s="238" t="s">
        <v>384</v>
      </c>
      <c r="C69" s="265" t="s">
        <v>87</v>
      </c>
      <c r="D69" s="242" t="s">
        <v>36</v>
      </c>
      <c r="E69" s="244" t="s">
        <v>72</v>
      </c>
      <c r="F69" s="266" t="s">
        <v>385</v>
      </c>
      <c r="G69" s="250">
        <v>2</v>
      </c>
      <c r="H69" s="250">
        <f>F69*G69</f>
        <v>100</v>
      </c>
      <c r="I69" s="233" t="s">
        <v>78</v>
      </c>
      <c r="J69" s="233" t="s">
        <v>9</v>
      </c>
      <c r="K69" s="234" t="s">
        <v>10</v>
      </c>
      <c r="L69" s="235"/>
    </row>
    <row r="70" spans="1:15" s="6" customFormat="1" ht="12.75" customHeight="1" x14ac:dyDescent="0.25">
      <c r="A70" s="236"/>
      <c r="B70" s="254"/>
      <c r="C70" s="265"/>
      <c r="D70" s="242"/>
      <c r="E70" s="244"/>
      <c r="F70" s="266"/>
      <c r="G70" s="250"/>
      <c r="H70" s="250"/>
      <c r="I70" s="233"/>
      <c r="J70" s="233"/>
      <c r="K70" s="234"/>
      <c r="L70" s="235"/>
    </row>
    <row r="71" spans="1:15" s="6" customFormat="1" ht="12" customHeight="1" x14ac:dyDescent="0.25">
      <c r="A71" s="236">
        <v>46228</v>
      </c>
      <c r="B71" s="238" t="s">
        <v>386</v>
      </c>
      <c r="C71" s="267" t="s">
        <v>84</v>
      </c>
      <c r="D71" s="242" t="s">
        <v>36</v>
      </c>
      <c r="E71" s="244" t="s">
        <v>85</v>
      </c>
      <c r="F71" s="266" t="s">
        <v>88</v>
      </c>
      <c r="G71" s="250">
        <v>10</v>
      </c>
      <c r="H71" s="250">
        <f>F71*G71</f>
        <v>100</v>
      </c>
      <c r="I71" s="233" t="s">
        <v>78</v>
      </c>
      <c r="J71" s="233" t="s">
        <v>9</v>
      </c>
      <c r="K71" s="234" t="s">
        <v>10</v>
      </c>
      <c r="L71" s="235"/>
    </row>
    <row r="72" spans="1:15" s="6" customFormat="1" ht="12" customHeight="1" x14ac:dyDescent="0.25">
      <c r="A72" s="236"/>
      <c r="B72" s="254"/>
      <c r="C72" s="267"/>
      <c r="D72" s="242"/>
      <c r="E72" s="244"/>
      <c r="F72" s="266"/>
      <c r="G72" s="250"/>
      <c r="H72" s="250"/>
      <c r="I72" s="233"/>
      <c r="J72" s="233"/>
      <c r="K72" s="234"/>
      <c r="L72" s="235"/>
    </row>
    <row r="73" spans="1:15" s="6" customFormat="1" ht="12" customHeight="1" x14ac:dyDescent="0.25">
      <c r="A73" s="236">
        <v>46228</v>
      </c>
      <c r="B73" s="238" t="s">
        <v>387</v>
      </c>
      <c r="C73" s="242" t="s">
        <v>80</v>
      </c>
      <c r="D73" s="242" t="s">
        <v>36</v>
      </c>
      <c r="E73" s="255" t="s">
        <v>81</v>
      </c>
      <c r="F73" s="266">
        <v>5</v>
      </c>
      <c r="G73" s="250">
        <v>100</v>
      </c>
      <c r="H73" s="250">
        <f>F73*G73</f>
        <v>500</v>
      </c>
      <c r="I73" s="233" t="s">
        <v>78</v>
      </c>
      <c r="J73" s="233" t="s">
        <v>9</v>
      </c>
      <c r="K73" s="234" t="s">
        <v>10</v>
      </c>
      <c r="L73" s="235"/>
    </row>
    <row r="74" spans="1:15" s="6" customFormat="1" ht="12" customHeight="1" x14ac:dyDescent="0.25">
      <c r="A74" s="236"/>
      <c r="B74" s="254"/>
      <c r="C74" s="242"/>
      <c r="D74" s="242"/>
      <c r="E74" s="255"/>
      <c r="F74" s="266"/>
      <c r="G74" s="250"/>
      <c r="H74" s="250"/>
      <c r="I74" s="233"/>
      <c r="J74" s="233"/>
      <c r="K74" s="234"/>
      <c r="L74" s="235"/>
    </row>
    <row r="75" spans="1:15" s="6" customFormat="1" ht="12" customHeight="1" x14ac:dyDescent="0.25">
      <c r="A75" s="236">
        <v>46229</v>
      </c>
      <c r="B75" s="238" t="s">
        <v>388</v>
      </c>
      <c r="C75" s="267" t="s">
        <v>89</v>
      </c>
      <c r="D75" s="242" t="s">
        <v>36</v>
      </c>
      <c r="E75" s="244" t="s">
        <v>72</v>
      </c>
      <c r="F75" s="266">
        <v>80</v>
      </c>
      <c r="G75" s="250">
        <v>2</v>
      </c>
      <c r="H75" s="250">
        <f>F75*G75</f>
        <v>160</v>
      </c>
      <c r="I75" s="233" t="s">
        <v>78</v>
      </c>
      <c r="J75" s="233" t="s">
        <v>9</v>
      </c>
      <c r="K75" s="234" t="s">
        <v>10</v>
      </c>
      <c r="L75" s="235"/>
    </row>
    <row r="76" spans="1:15" s="6" customFormat="1" ht="12" customHeight="1" x14ac:dyDescent="0.25">
      <c r="A76" s="236"/>
      <c r="B76" s="254"/>
      <c r="C76" s="267"/>
      <c r="D76" s="242"/>
      <c r="E76" s="244"/>
      <c r="F76" s="266"/>
      <c r="G76" s="250"/>
      <c r="H76" s="250"/>
      <c r="I76" s="233"/>
      <c r="J76" s="233"/>
      <c r="K76" s="234"/>
      <c r="L76" s="235"/>
    </row>
    <row r="77" spans="1:15" s="6" customFormat="1" ht="12" customHeight="1" x14ac:dyDescent="0.25">
      <c r="A77" s="236">
        <v>46229</v>
      </c>
      <c r="B77" s="238" t="s">
        <v>389</v>
      </c>
      <c r="C77" s="242" t="s">
        <v>80</v>
      </c>
      <c r="D77" s="242" t="s">
        <v>36</v>
      </c>
      <c r="E77" s="255" t="s">
        <v>81</v>
      </c>
      <c r="F77" s="266" t="s">
        <v>88</v>
      </c>
      <c r="G77" s="250">
        <v>100</v>
      </c>
      <c r="H77" s="250">
        <f>F77*G77</f>
        <v>1000</v>
      </c>
      <c r="I77" s="233" t="s">
        <v>78</v>
      </c>
      <c r="J77" s="233" t="s">
        <v>9</v>
      </c>
      <c r="K77" s="234" t="s">
        <v>10</v>
      </c>
      <c r="L77" s="235"/>
    </row>
    <row r="78" spans="1:15" s="6" customFormat="1" ht="12" customHeight="1" x14ac:dyDescent="0.25">
      <c r="A78" s="236"/>
      <c r="B78" s="254"/>
      <c r="C78" s="242"/>
      <c r="D78" s="242"/>
      <c r="E78" s="255"/>
      <c r="F78" s="266"/>
      <c r="G78" s="250"/>
      <c r="H78" s="250"/>
      <c r="I78" s="233"/>
      <c r="J78" s="233"/>
      <c r="K78" s="234"/>
      <c r="L78" s="235"/>
    </row>
    <row r="79" spans="1:15" s="83" customFormat="1" ht="12" customHeight="1" x14ac:dyDescent="0.25">
      <c r="A79" s="236">
        <v>46230</v>
      </c>
      <c r="B79" s="238" t="s">
        <v>390</v>
      </c>
      <c r="C79" s="267" t="s">
        <v>89</v>
      </c>
      <c r="D79" s="242" t="s">
        <v>36</v>
      </c>
      <c r="E79" s="244" t="s">
        <v>72</v>
      </c>
      <c r="F79" s="266">
        <v>80</v>
      </c>
      <c r="G79" s="250">
        <v>2</v>
      </c>
      <c r="H79" s="250">
        <f>F79*G79</f>
        <v>160</v>
      </c>
      <c r="I79" s="233" t="s">
        <v>78</v>
      </c>
      <c r="J79" s="233" t="s">
        <v>9</v>
      </c>
      <c r="K79" s="234" t="s">
        <v>10</v>
      </c>
      <c r="L79" s="235"/>
    </row>
    <row r="80" spans="1:15" s="83" customFormat="1" ht="12" customHeight="1" x14ac:dyDescent="0.25">
      <c r="A80" s="236"/>
      <c r="B80" s="254"/>
      <c r="C80" s="267"/>
      <c r="D80" s="242"/>
      <c r="E80" s="244"/>
      <c r="F80" s="266"/>
      <c r="G80" s="250"/>
      <c r="H80" s="250"/>
      <c r="I80" s="233"/>
      <c r="J80" s="233"/>
      <c r="K80" s="234"/>
      <c r="L80" s="235"/>
      <c r="M80" s="84"/>
      <c r="N80" s="84"/>
      <c r="O80" s="84"/>
    </row>
    <row r="81" spans="1:15" s="6" customFormat="1" ht="12" customHeight="1" x14ac:dyDescent="0.25">
      <c r="A81" s="236">
        <v>46232</v>
      </c>
      <c r="B81" s="238" t="s">
        <v>391</v>
      </c>
      <c r="C81" s="240" t="s">
        <v>79</v>
      </c>
      <c r="D81" s="242" t="s">
        <v>36</v>
      </c>
      <c r="E81" s="244" t="s">
        <v>77</v>
      </c>
      <c r="F81" s="246">
        <v>25</v>
      </c>
      <c r="G81" s="250">
        <v>100</v>
      </c>
      <c r="H81" s="250">
        <f>F81*G81</f>
        <v>2500</v>
      </c>
      <c r="I81" s="233" t="s">
        <v>78</v>
      </c>
      <c r="J81" s="233" t="s">
        <v>9</v>
      </c>
      <c r="K81" s="234" t="s">
        <v>10</v>
      </c>
      <c r="L81" s="235"/>
      <c r="M81" s="85"/>
      <c r="N81" s="85"/>
      <c r="O81" s="85"/>
    </row>
    <row r="82" spans="1:15" s="6" customFormat="1" ht="11.25" customHeight="1" x14ac:dyDescent="0.25">
      <c r="A82" s="236"/>
      <c r="B82" s="254"/>
      <c r="C82" s="240"/>
      <c r="D82" s="242"/>
      <c r="E82" s="244"/>
      <c r="F82" s="246"/>
      <c r="G82" s="250"/>
      <c r="H82" s="250"/>
      <c r="I82" s="233"/>
      <c r="J82" s="233"/>
      <c r="K82" s="234"/>
      <c r="L82" s="235"/>
      <c r="M82" s="85"/>
      <c r="N82" s="85" t="s">
        <v>91</v>
      </c>
      <c r="O82" s="85"/>
    </row>
    <row r="83" spans="1:15" s="6" customFormat="1" ht="11.25" customHeight="1" x14ac:dyDescent="0.25">
      <c r="A83" s="236">
        <v>46233</v>
      </c>
      <c r="B83" s="238" t="s">
        <v>392</v>
      </c>
      <c r="C83" s="265" t="s">
        <v>87</v>
      </c>
      <c r="D83" s="242" t="s">
        <v>36</v>
      </c>
      <c r="E83" s="244" t="s">
        <v>72</v>
      </c>
      <c r="F83" s="266" t="s">
        <v>393</v>
      </c>
      <c r="G83" s="250">
        <v>2</v>
      </c>
      <c r="H83" s="250">
        <f>F83*G83</f>
        <v>1316</v>
      </c>
      <c r="I83" s="233" t="s">
        <v>78</v>
      </c>
      <c r="J83" s="233" t="s">
        <v>9</v>
      </c>
      <c r="K83" s="234" t="s">
        <v>10</v>
      </c>
      <c r="L83" s="235"/>
      <c r="M83" s="85"/>
      <c r="N83" s="85"/>
      <c r="O83" s="85"/>
    </row>
    <row r="84" spans="1:15" s="6" customFormat="1" ht="11.25" customHeight="1" x14ac:dyDescent="0.25">
      <c r="A84" s="236"/>
      <c r="B84" s="254"/>
      <c r="C84" s="265"/>
      <c r="D84" s="242"/>
      <c r="E84" s="244"/>
      <c r="F84" s="266"/>
      <c r="G84" s="250"/>
      <c r="H84" s="250"/>
      <c r="I84" s="233"/>
      <c r="J84" s="233"/>
      <c r="K84" s="234"/>
      <c r="L84" s="235"/>
      <c r="M84" s="85"/>
      <c r="N84" s="85"/>
      <c r="O84" s="85"/>
    </row>
    <row r="85" spans="1:15" s="6" customFormat="1" ht="12" customHeight="1" x14ac:dyDescent="0.25">
      <c r="A85" s="236">
        <v>46233</v>
      </c>
      <c r="B85" s="238" t="s">
        <v>394</v>
      </c>
      <c r="C85" s="240" t="s">
        <v>80</v>
      </c>
      <c r="D85" s="242" t="s">
        <v>36</v>
      </c>
      <c r="E85" s="244" t="s">
        <v>85</v>
      </c>
      <c r="F85" s="259" t="s">
        <v>88</v>
      </c>
      <c r="G85" s="248">
        <v>100</v>
      </c>
      <c r="H85" s="250">
        <f>F85*G85</f>
        <v>1000</v>
      </c>
      <c r="I85" s="233" t="s">
        <v>78</v>
      </c>
      <c r="J85" s="233" t="s">
        <v>9</v>
      </c>
      <c r="K85" s="234" t="s">
        <v>10</v>
      </c>
      <c r="L85" s="235"/>
      <c r="M85" s="85"/>
      <c r="N85" s="85"/>
      <c r="O85" s="85"/>
    </row>
    <row r="86" spans="1:15" s="6" customFormat="1" ht="12" customHeight="1" x14ac:dyDescent="0.25">
      <c r="A86" s="236"/>
      <c r="B86" s="254"/>
      <c r="C86" s="240"/>
      <c r="D86" s="242"/>
      <c r="E86" s="244"/>
      <c r="F86" s="260"/>
      <c r="G86" s="248"/>
      <c r="H86" s="250"/>
      <c r="I86" s="233"/>
      <c r="J86" s="233"/>
      <c r="K86" s="234"/>
      <c r="L86" s="235"/>
      <c r="M86" s="85"/>
      <c r="N86" s="85"/>
      <c r="O86" s="85"/>
    </row>
    <row r="87" spans="1:15" s="6" customFormat="1" ht="12" customHeight="1" x14ac:dyDescent="0.25">
      <c r="A87" s="236">
        <v>46233</v>
      </c>
      <c r="B87" s="238" t="s">
        <v>395</v>
      </c>
      <c r="C87" s="256" t="s">
        <v>92</v>
      </c>
      <c r="D87" s="257" t="s">
        <v>36</v>
      </c>
      <c r="E87" s="258" t="s">
        <v>72</v>
      </c>
      <c r="F87" s="246" t="s">
        <v>86</v>
      </c>
      <c r="G87" s="261">
        <v>1</v>
      </c>
      <c r="H87" s="261">
        <f>F87*G87</f>
        <v>5</v>
      </c>
      <c r="I87" s="262" t="s">
        <v>78</v>
      </c>
      <c r="J87" s="233" t="s">
        <v>9</v>
      </c>
      <c r="K87" s="234" t="s">
        <v>10</v>
      </c>
      <c r="L87" s="235"/>
      <c r="M87" s="85"/>
      <c r="N87" s="85"/>
      <c r="O87" s="85"/>
    </row>
    <row r="88" spans="1:15" s="6" customFormat="1" ht="12" customHeight="1" x14ac:dyDescent="0.25">
      <c r="A88" s="236"/>
      <c r="B88" s="254"/>
      <c r="C88" s="256"/>
      <c r="D88" s="257"/>
      <c r="E88" s="258"/>
      <c r="F88" s="246"/>
      <c r="G88" s="261"/>
      <c r="H88" s="261"/>
      <c r="I88" s="262"/>
      <c r="J88" s="233"/>
      <c r="K88" s="234"/>
      <c r="L88" s="235"/>
      <c r="M88" s="85"/>
      <c r="N88" s="85"/>
      <c r="O88" s="85"/>
    </row>
    <row r="89" spans="1:15" s="6" customFormat="1" ht="12" customHeight="1" x14ac:dyDescent="0.25">
      <c r="A89" s="236">
        <v>46233</v>
      </c>
      <c r="B89" s="238" t="s">
        <v>396</v>
      </c>
      <c r="C89" s="256" t="s">
        <v>90</v>
      </c>
      <c r="D89" s="257" t="s">
        <v>36</v>
      </c>
      <c r="E89" s="258" t="s">
        <v>72</v>
      </c>
      <c r="F89" s="259" t="s">
        <v>397</v>
      </c>
      <c r="G89" s="261">
        <v>1</v>
      </c>
      <c r="H89" s="261">
        <f>F89*G89</f>
        <v>69</v>
      </c>
      <c r="I89" s="262" t="s">
        <v>78</v>
      </c>
      <c r="J89" s="233" t="s">
        <v>9</v>
      </c>
      <c r="K89" s="234" t="s">
        <v>10</v>
      </c>
      <c r="L89" s="235"/>
      <c r="M89" s="85"/>
      <c r="N89" s="85"/>
      <c r="O89" s="85"/>
    </row>
    <row r="90" spans="1:15" s="6" customFormat="1" ht="12" customHeight="1" x14ac:dyDescent="0.25">
      <c r="A90" s="236"/>
      <c r="B90" s="254"/>
      <c r="C90" s="256"/>
      <c r="D90" s="257"/>
      <c r="E90" s="258"/>
      <c r="F90" s="260"/>
      <c r="G90" s="261"/>
      <c r="H90" s="261"/>
      <c r="I90" s="262"/>
      <c r="J90" s="233"/>
      <c r="K90" s="234"/>
      <c r="L90" s="235"/>
      <c r="M90" s="85"/>
      <c r="N90" s="85"/>
      <c r="O90" s="85"/>
    </row>
    <row r="91" spans="1:15" s="6" customFormat="1" ht="12" customHeight="1" x14ac:dyDescent="0.25">
      <c r="A91" s="236">
        <v>46234</v>
      </c>
      <c r="B91" s="238" t="s">
        <v>398</v>
      </c>
      <c r="C91" s="240" t="s">
        <v>82</v>
      </c>
      <c r="D91" s="242" t="s">
        <v>36</v>
      </c>
      <c r="E91" s="255" t="s">
        <v>83</v>
      </c>
      <c r="F91" s="246" t="s">
        <v>399</v>
      </c>
      <c r="G91" s="250">
        <v>20</v>
      </c>
      <c r="H91" s="250">
        <f>F91*G91</f>
        <v>1400</v>
      </c>
      <c r="I91" s="233" t="s">
        <v>78</v>
      </c>
      <c r="J91" s="233" t="s">
        <v>9</v>
      </c>
      <c r="K91" s="234" t="s">
        <v>10</v>
      </c>
      <c r="L91" s="235"/>
      <c r="M91" s="85"/>
      <c r="N91" s="85"/>
      <c r="O91" s="85"/>
    </row>
    <row r="92" spans="1:15" s="6" customFormat="1" ht="12" customHeight="1" x14ac:dyDescent="0.25">
      <c r="A92" s="236"/>
      <c r="B92" s="254"/>
      <c r="C92" s="240"/>
      <c r="D92" s="242"/>
      <c r="E92" s="255"/>
      <c r="F92" s="246"/>
      <c r="G92" s="250"/>
      <c r="H92" s="250"/>
      <c r="I92" s="233"/>
      <c r="J92" s="233"/>
      <c r="K92" s="234"/>
      <c r="L92" s="235"/>
      <c r="M92" s="85"/>
      <c r="N92" s="85"/>
      <c r="O92" s="85"/>
    </row>
    <row r="93" spans="1:15" s="6" customFormat="1" ht="12" customHeight="1" x14ac:dyDescent="0.25">
      <c r="A93" s="236">
        <v>46234</v>
      </c>
      <c r="B93" s="238" t="s">
        <v>400</v>
      </c>
      <c r="C93" s="240" t="s">
        <v>80</v>
      </c>
      <c r="D93" s="242" t="s">
        <v>36</v>
      </c>
      <c r="E93" s="244" t="s">
        <v>85</v>
      </c>
      <c r="F93" s="246" t="s">
        <v>88</v>
      </c>
      <c r="G93" s="248">
        <v>100</v>
      </c>
      <c r="H93" s="250">
        <f>F93*G93</f>
        <v>1000</v>
      </c>
      <c r="I93" s="233" t="s">
        <v>78</v>
      </c>
      <c r="J93" s="233" t="s">
        <v>9</v>
      </c>
      <c r="K93" s="234" t="s">
        <v>10</v>
      </c>
      <c r="L93" s="235"/>
    </row>
    <row r="94" spans="1:15" s="6" customFormat="1" ht="12" customHeight="1" thickBot="1" x14ac:dyDescent="0.3">
      <c r="A94" s="237"/>
      <c r="B94" s="239"/>
      <c r="C94" s="241"/>
      <c r="D94" s="243"/>
      <c r="E94" s="245"/>
      <c r="F94" s="247"/>
      <c r="G94" s="249"/>
      <c r="H94" s="251"/>
      <c r="I94" s="252"/>
      <c r="J94" s="252"/>
      <c r="K94" s="253"/>
      <c r="L94" s="235"/>
    </row>
    <row r="95" spans="1:15" s="6" customFormat="1" ht="12" customHeight="1" x14ac:dyDescent="0.25">
      <c r="B95" s="171"/>
      <c r="C95" s="167"/>
      <c r="D95" s="168" t="s">
        <v>25</v>
      </c>
      <c r="E95" s="167"/>
      <c r="F95" s="167"/>
      <c r="G95" s="170"/>
      <c r="H95" s="169"/>
      <c r="I95" s="175">
        <f>SUM(H5:H94)</f>
        <v>33470</v>
      </c>
      <c r="J95" s="169"/>
      <c r="K95" s="169"/>
      <c r="L95" s="169"/>
    </row>
    <row r="96" spans="1:15" s="6" customFormat="1" ht="12" customHeight="1" x14ac:dyDescent="0.25">
      <c r="B96" s="172"/>
      <c r="C96" s="4"/>
      <c r="D96" s="86"/>
      <c r="E96" s="4"/>
      <c r="F96" s="4"/>
      <c r="G96" s="87"/>
      <c r="I96" s="104"/>
      <c r="K96" s="90"/>
    </row>
    <row r="97" spans="2:10" s="6" customFormat="1" ht="17.25" customHeight="1" x14ac:dyDescent="0.25">
      <c r="B97" s="172"/>
      <c r="C97" s="4"/>
      <c r="D97" s="88" t="s">
        <v>60</v>
      </c>
      <c r="E97" s="4"/>
      <c r="F97" s="4"/>
      <c r="G97" s="87"/>
      <c r="I97" s="89"/>
      <c r="J97" s="88" t="s">
        <v>61</v>
      </c>
    </row>
    <row r="98" spans="2:10" s="6" customFormat="1" ht="12" customHeight="1" x14ac:dyDescent="0.25">
      <c r="B98" s="172"/>
      <c r="C98" s="4"/>
      <c r="D98" s="103" t="s">
        <v>26</v>
      </c>
      <c r="E98" s="4"/>
      <c r="F98" s="4"/>
      <c r="G98" s="87"/>
      <c r="I98" s="89"/>
      <c r="J98" s="88" t="s">
        <v>27</v>
      </c>
    </row>
    <row r="99" spans="2:10" s="6" customFormat="1" ht="12" customHeight="1" x14ac:dyDescent="0.25">
      <c r="B99" s="172"/>
      <c r="C99" s="4"/>
      <c r="D99" s="103" t="s">
        <v>28</v>
      </c>
      <c r="E99" s="4"/>
      <c r="F99" s="4"/>
      <c r="G99" s="87"/>
      <c r="I99" s="89"/>
      <c r="J99" s="103" t="s">
        <v>28</v>
      </c>
    </row>
    <row r="100" spans="2:10" s="6" customFormat="1" ht="12" customHeight="1" x14ac:dyDescent="0.25">
      <c r="B100" s="172"/>
      <c r="C100" s="4"/>
      <c r="D100" s="103" t="s">
        <v>62</v>
      </c>
      <c r="E100" s="4"/>
      <c r="F100" s="4"/>
      <c r="G100" s="87"/>
      <c r="I100" s="89"/>
      <c r="J100" s="103" t="s">
        <v>62</v>
      </c>
    </row>
    <row r="101" spans="2:10" s="6" customFormat="1" ht="12" customHeight="1" x14ac:dyDescent="0.25">
      <c r="B101" s="172"/>
      <c r="C101" s="4"/>
      <c r="D101" s="91"/>
      <c r="E101" s="174"/>
      <c r="F101" s="4"/>
      <c r="G101" s="87"/>
      <c r="I101" s="92"/>
    </row>
    <row r="102" spans="2:10" s="6" customFormat="1" ht="12" customHeight="1" x14ac:dyDescent="0.25">
      <c r="B102" s="172"/>
      <c r="C102" s="4"/>
      <c r="D102" s="91"/>
      <c r="E102" s="174"/>
      <c r="F102" s="4"/>
      <c r="G102" s="87"/>
      <c r="I102" s="92"/>
    </row>
    <row r="103" spans="2:10" s="6" customFormat="1" ht="15.75" customHeight="1" x14ac:dyDescent="0.25">
      <c r="B103" s="172"/>
      <c r="C103" s="4"/>
      <c r="D103" s="91"/>
      <c r="E103" s="226" t="s">
        <v>30</v>
      </c>
      <c r="F103" s="226"/>
      <c r="G103" s="226"/>
      <c r="H103" s="226"/>
      <c r="I103" s="226"/>
    </row>
    <row r="104" spans="2:10" s="6" customFormat="1" ht="12" customHeight="1" x14ac:dyDescent="0.25">
      <c r="B104" s="172"/>
      <c r="C104" s="4"/>
      <c r="D104" s="91"/>
      <c r="E104" s="174"/>
      <c r="F104" s="4"/>
      <c r="G104" s="103" t="s">
        <v>93</v>
      </c>
      <c r="I104" s="92"/>
    </row>
    <row r="105" spans="2:10" s="6" customFormat="1" ht="12" customHeight="1" x14ac:dyDescent="0.25">
      <c r="B105" s="172"/>
      <c r="C105" s="4"/>
      <c r="D105" s="91"/>
      <c r="E105" s="174"/>
      <c r="F105" s="4"/>
      <c r="G105" s="103" t="s">
        <v>63</v>
      </c>
      <c r="I105" s="92"/>
    </row>
    <row r="106" spans="2:10" s="6" customFormat="1" ht="12" customHeight="1" x14ac:dyDescent="0.25">
      <c r="B106" s="172"/>
      <c r="C106" s="4"/>
      <c r="D106" s="91"/>
      <c r="E106" s="174"/>
      <c r="F106" s="4"/>
      <c r="G106" s="103" t="s">
        <v>64</v>
      </c>
      <c r="I106" s="92"/>
    </row>
    <row r="107" spans="2:10" s="6" customFormat="1" ht="12" customHeight="1" x14ac:dyDescent="0.25">
      <c r="B107" s="172"/>
      <c r="C107" s="4"/>
      <c r="D107" s="91"/>
      <c r="E107" s="174"/>
      <c r="F107" s="4"/>
      <c r="G107" s="88" t="s">
        <v>31</v>
      </c>
      <c r="I107" s="92"/>
    </row>
    <row r="108" spans="2:10" s="6" customFormat="1" ht="12" customHeight="1" x14ac:dyDescent="0.25">
      <c r="B108" s="173"/>
      <c r="C108" s="4"/>
      <c r="D108" s="91"/>
      <c r="E108" s="174"/>
      <c r="F108" s="4"/>
      <c r="G108" s="87"/>
      <c r="I108" s="92"/>
    </row>
  </sheetData>
  <mergeCells count="523">
    <mergeCell ref="E63:E64"/>
    <mergeCell ref="F63:F64"/>
    <mergeCell ref="G63:G64"/>
    <mergeCell ref="J63:J64"/>
    <mergeCell ref="J65:J66"/>
    <mergeCell ref="J67:J68"/>
    <mergeCell ref="J69:J70"/>
    <mergeCell ref="J71:J72"/>
    <mergeCell ref="J73:J74"/>
    <mergeCell ref="J75:J76"/>
    <mergeCell ref="J77:J78"/>
    <mergeCell ref="J79:J80"/>
    <mergeCell ref="J41:J42"/>
    <mergeCell ref="J43:J44"/>
    <mergeCell ref="J45:J46"/>
    <mergeCell ref="J47:J48"/>
    <mergeCell ref="J49:J50"/>
    <mergeCell ref="J51:J52"/>
    <mergeCell ref="J53:J54"/>
    <mergeCell ref="J55:J56"/>
    <mergeCell ref="J61:J62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F19:F20"/>
    <mergeCell ref="G31:G32"/>
    <mergeCell ref="G33:G34"/>
    <mergeCell ref="G35:G36"/>
    <mergeCell ref="G37:G38"/>
    <mergeCell ref="G39:G40"/>
    <mergeCell ref="G41:G42"/>
    <mergeCell ref="G43:G44"/>
    <mergeCell ref="F31:F32"/>
    <mergeCell ref="F33:F34"/>
    <mergeCell ref="F35:F36"/>
    <mergeCell ref="F37:F38"/>
    <mergeCell ref="F39:F40"/>
    <mergeCell ref="F41:F42"/>
    <mergeCell ref="F43:F44"/>
    <mergeCell ref="E5:E6"/>
    <mergeCell ref="F25:F26"/>
    <mergeCell ref="F27:F28"/>
    <mergeCell ref="F29:F30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F5:F6"/>
    <mergeCell ref="F7:F8"/>
    <mergeCell ref="F9:F10"/>
    <mergeCell ref="F11:F12"/>
    <mergeCell ref="G23:G24"/>
    <mergeCell ref="G25:G26"/>
    <mergeCell ref="G27:G28"/>
    <mergeCell ref="G29:G30"/>
    <mergeCell ref="F13:F14"/>
    <mergeCell ref="F15:F16"/>
    <mergeCell ref="F17:F18"/>
    <mergeCell ref="A5:A6"/>
    <mergeCell ref="B5:B6"/>
    <mergeCell ref="C15:C16"/>
    <mergeCell ref="D15:D16"/>
    <mergeCell ref="F21:F22"/>
    <mergeCell ref="F23:F24"/>
    <mergeCell ref="A1:K1"/>
    <mergeCell ref="A2:K2"/>
    <mergeCell ref="A3:K3"/>
    <mergeCell ref="D11:D12"/>
    <mergeCell ref="E11:E12"/>
    <mergeCell ref="A9:A10"/>
    <mergeCell ref="B9:B10"/>
    <mergeCell ref="C9:C10"/>
    <mergeCell ref="D9:D10"/>
    <mergeCell ref="A15:A16"/>
    <mergeCell ref="B15:B16"/>
    <mergeCell ref="E9:E10"/>
    <mergeCell ref="E7:E8"/>
    <mergeCell ref="C5:C6"/>
    <mergeCell ref="D5:D6"/>
    <mergeCell ref="A11:A12"/>
    <mergeCell ref="B11:B12"/>
    <mergeCell ref="C11:C12"/>
    <mergeCell ref="A13:A14"/>
    <mergeCell ref="B13:B14"/>
    <mergeCell ref="C13:C14"/>
    <mergeCell ref="D13:D14"/>
    <mergeCell ref="E13:E14"/>
    <mergeCell ref="D17:D18"/>
    <mergeCell ref="E17:E18"/>
    <mergeCell ref="A7:A8"/>
    <mergeCell ref="B7:B8"/>
    <mergeCell ref="C7:C8"/>
    <mergeCell ref="D7:D8"/>
    <mergeCell ref="A19:A20"/>
    <mergeCell ref="B19:B20"/>
    <mergeCell ref="C19:C20"/>
    <mergeCell ref="D19:D20"/>
    <mergeCell ref="E19:E20"/>
    <mergeCell ref="A17:A18"/>
    <mergeCell ref="B17:B18"/>
    <mergeCell ref="C17:C18"/>
    <mergeCell ref="E15:E16"/>
    <mergeCell ref="A25:A26"/>
    <mergeCell ref="B25:B26"/>
    <mergeCell ref="C25:C26"/>
    <mergeCell ref="D25:D26"/>
    <mergeCell ref="E25:E26"/>
    <mergeCell ref="A21:A22"/>
    <mergeCell ref="B21:B22"/>
    <mergeCell ref="C21:C22"/>
    <mergeCell ref="D21:D22"/>
    <mergeCell ref="E21:E22"/>
    <mergeCell ref="A23:A24"/>
    <mergeCell ref="B23:B24"/>
    <mergeCell ref="C23:C24"/>
    <mergeCell ref="D23:D24"/>
    <mergeCell ref="E23:E24"/>
    <mergeCell ref="D27:D28"/>
    <mergeCell ref="E27:E28"/>
    <mergeCell ref="A29:A30"/>
    <mergeCell ref="B29:B30"/>
    <mergeCell ref="C29:C30"/>
    <mergeCell ref="D29:D30"/>
    <mergeCell ref="E29:E30"/>
    <mergeCell ref="A27:A28"/>
    <mergeCell ref="B27:B28"/>
    <mergeCell ref="C27:C28"/>
    <mergeCell ref="A35:A36"/>
    <mergeCell ref="B35:B36"/>
    <mergeCell ref="C35:C36"/>
    <mergeCell ref="D35:D36"/>
    <mergeCell ref="E35:E36"/>
    <mergeCell ref="E31:E32"/>
    <mergeCell ref="A33:A34"/>
    <mergeCell ref="B33:B34"/>
    <mergeCell ref="C33:C34"/>
    <mergeCell ref="D33:D34"/>
    <mergeCell ref="E33:E34"/>
    <mergeCell ref="A31:A32"/>
    <mergeCell ref="B31:B32"/>
    <mergeCell ref="C31:C32"/>
    <mergeCell ref="D31:D32"/>
    <mergeCell ref="A39:A40"/>
    <mergeCell ref="B39:B40"/>
    <mergeCell ref="C39:C40"/>
    <mergeCell ref="D39:D40"/>
    <mergeCell ref="E39:E40"/>
    <mergeCell ref="A37:A38"/>
    <mergeCell ref="B37:B38"/>
    <mergeCell ref="C37:C38"/>
    <mergeCell ref="D37:D38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I23:I24"/>
    <mergeCell ref="I25:I26"/>
    <mergeCell ref="I27:I28"/>
    <mergeCell ref="I29:I30"/>
    <mergeCell ref="I31:I32"/>
    <mergeCell ref="I33:I34"/>
    <mergeCell ref="I35:I36"/>
    <mergeCell ref="H41:H42"/>
    <mergeCell ref="H43:H44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7:I38"/>
    <mergeCell ref="I39:I40"/>
    <mergeCell ref="I41:I42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3:C44"/>
    <mergeCell ref="D43:D44"/>
    <mergeCell ref="E43:E44"/>
    <mergeCell ref="A41:A42"/>
    <mergeCell ref="B41:B42"/>
    <mergeCell ref="C41:C42"/>
    <mergeCell ref="D41:D42"/>
    <mergeCell ref="E41:E42"/>
    <mergeCell ref="A43:A44"/>
    <mergeCell ref="B43:B44"/>
    <mergeCell ref="E37:E3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1:A52"/>
    <mergeCell ref="B51:B52"/>
    <mergeCell ref="C51:C52"/>
    <mergeCell ref="D51:D52"/>
    <mergeCell ref="E51:E52"/>
    <mergeCell ref="F51:F52"/>
    <mergeCell ref="G51:G52"/>
    <mergeCell ref="H51:H52"/>
    <mergeCell ref="I55:I56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55:A56"/>
    <mergeCell ref="B55:B56"/>
    <mergeCell ref="C55:C56"/>
    <mergeCell ref="D55:D56"/>
    <mergeCell ref="E55:E56"/>
    <mergeCell ref="F55:F56"/>
    <mergeCell ref="G55:G56"/>
    <mergeCell ref="H55:H56"/>
    <mergeCell ref="H63:H64"/>
    <mergeCell ref="I63:I64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5:A66"/>
    <mergeCell ref="B65:B66"/>
    <mergeCell ref="C65:C66"/>
    <mergeCell ref="D65:D66"/>
    <mergeCell ref="E65:E66"/>
    <mergeCell ref="F65:F66"/>
    <mergeCell ref="G65:G66"/>
    <mergeCell ref="A63:A64"/>
    <mergeCell ref="B63:B64"/>
    <mergeCell ref="C63:C64"/>
    <mergeCell ref="D63:D64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3:A74"/>
    <mergeCell ref="B73:B74"/>
    <mergeCell ref="C73:C74"/>
    <mergeCell ref="D73:D74"/>
    <mergeCell ref="E73:E74"/>
    <mergeCell ref="F73:F74"/>
    <mergeCell ref="G73:G74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81:A82"/>
    <mergeCell ref="B81:B82"/>
    <mergeCell ref="C81:C82"/>
    <mergeCell ref="D81:D82"/>
    <mergeCell ref="E81:E82"/>
    <mergeCell ref="F81:F82"/>
    <mergeCell ref="G81:G82"/>
    <mergeCell ref="A79:A80"/>
    <mergeCell ref="B79:B80"/>
    <mergeCell ref="C79:C80"/>
    <mergeCell ref="D79:D80"/>
    <mergeCell ref="E79:E80"/>
    <mergeCell ref="F79:F80"/>
    <mergeCell ref="G79:G80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K5:K6"/>
    <mergeCell ref="L5:L6"/>
    <mergeCell ref="K7:K8"/>
    <mergeCell ref="L7:L8"/>
    <mergeCell ref="K9:K10"/>
    <mergeCell ref="L9:L10"/>
    <mergeCell ref="K11:K12"/>
    <mergeCell ref="L11:L12"/>
    <mergeCell ref="K13:K14"/>
    <mergeCell ref="L13:L14"/>
    <mergeCell ref="K15:K16"/>
    <mergeCell ref="L15:L16"/>
    <mergeCell ref="K17:K18"/>
    <mergeCell ref="L17:L18"/>
    <mergeCell ref="K19:K20"/>
    <mergeCell ref="L19:L20"/>
    <mergeCell ref="K21:K22"/>
    <mergeCell ref="L21:L22"/>
    <mergeCell ref="K23:K24"/>
    <mergeCell ref="L23:L24"/>
    <mergeCell ref="K25:K26"/>
    <mergeCell ref="L25:L26"/>
    <mergeCell ref="K27:K28"/>
    <mergeCell ref="L27:L28"/>
    <mergeCell ref="K29:K30"/>
    <mergeCell ref="L29:L30"/>
    <mergeCell ref="K31:K32"/>
    <mergeCell ref="L31:L32"/>
    <mergeCell ref="K33:K34"/>
    <mergeCell ref="L33:L34"/>
    <mergeCell ref="K35:K36"/>
    <mergeCell ref="L35:L36"/>
    <mergeCell ref="K37:K38"/>
    <mergeCell ref="L37:L38"/>
    <mergeCell ref="K39:K40"/>
    <mergeCell ref="L39:L40"/>
    <mergeCell ref="K41:K42"/>
    <mergeCell ref="L41:L42"/>
    <mergeCell ref="K43:K44"/>
    <mergeCell ref="L43:L44"/>
    <mergeCell ref="K45:K46"/>
    <mergeCell ref="L45:L46"/>
    <mergeCell ref="K47:K48"/>
    <mergeCell ref="L47:L48"/>
    <mergeCell ref="K49:K50"/>
    <mergeCell ref="L49:L50"/>
    <mergeCell ref="K51:K52"/>
    <mergeCell ref="L51:L52"/>
    <mergeCell ref="K53:K54"/>
    <mergeCell ref="L53:L54"/>
    <mergeCell ref="K55:K56"/>
    <mergeCell ref="L55:L56"/>
    <mergeCell ref="K61:K62"/>
    <mergeCell ref="L61:L62"/>
    <mergeCell ref="K63:K64"/>
    <mergeCell ref="L63:L64"/>
    <mergeCell ref="K65:K66"/>
    <mergeCell ref="L65:L66"/>
    <mergeCell ref="K67:K68"/>
    <mergeCell ref="L67:L68"/>
    <mergeCell ref="K69:K70"/>
    <mergeCell ref="L69:L70"/>
    <mergeCell ref="K71:K72"/>
    <mergeCell ref="L71:L72"/>
    <mergeCell ref="K73:K74"/>
    <mergeCell ref="L73:L74"/>
    <mergeCell ref="K75:K76"/>
    <mergeCell ref="L75:L76"/>
    <mergeCell ref="K77:K78"/>
    <mergeCell ref="L77:L78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F87:F88"/>
    <mergeCell ref="G87:G88"/>
    <mergeCell ref="H87:H88"/>
    <mergeCell ref="I87:I88"/>
    <mergeCell ref="K79:K80"/>
    <mergeCell ref="L79:L80"/>
    <mergeCell ref="K81:K82"/>
    <mergeCell ref="L81:L82"/>
    <mergeCell ref="K83:K84"/>
    <mergeCell ref="L83:L84"/>
    <mergeCell ref="J85:J86"/>
    <mergeCell ref="K85:K86"/>
    <mergeCell ref="L85:L86"/>
    <mergeCell ref="H81:H82"/>
    <mergeCell ref="I81:I82"/>
    <mergeCell ref="H79:H80"/>
    <mergeCell ref="I79:I80"/>
    <mergeCell ref="J81:J82"/>
    <mergeCell ref="J83:J84"/>
    <mergeCell ref="F91:F92"/>
    <mergeCell ref="G91:G92"/>
    <mergeCell ref="H91:H92"/>
    <mergeCell ref="I91:I92"/>
    <mergeCell ref="J87:J88"/>
    <mergeCell ref="K87:K88"/>
    <mergeCell ref="L87:L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K89:K90"/>
    <mergeCell ref="L89:L90"/>
    <mergeCell ref="A87:A88"/>
    <mergeCell ref="B87:B88"/>
    <mergeCell ref="C87:C88"/>
    <mergeCell ref="D87:D88"/>
    <mergeCell ref="E87:E88"/>
    <mergeCell ref="E103:I103"/>
    <mergeCell ref="A57:K57"/>
    <mergeCell ref="A58:K58"/>
    <mergeCell ref="A59:K59"/>
    <mergeCell ref="J91:J92"/>
    <mergeCell ref="K91:K92"/>
    <mergeCell ref="L91:L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L93:L94"/>
    <mergeCell ref="A91:A92"/>
    <mergeCell ref="B91:B92"/>
    <mergeCell ref="C91:C92"/>
    <mergeCell ref="D91:D92"/>
    <mergeCell ref="E91:E92"/>
  </mergeCells>
  <pageMargins left="0.70866141732283472" right="0.70866141732283472" top="0.74803149606299213" bottom="0.74803149606299213" header="0.31496062992125984" footer="0.31496062992125984"/>
  <pageSetup paperSize="256" scale="98" fitToHeight="3" orientation="landscape" r:id="rId1"/>
  <headerFooter>
    <oddFooter>&amp;C&amp;P</oddFooter>
  </headerFooter>
  <rowBreaks count="1" manualBreakCount="1">
    <brk id="56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Of. Gral.</vt:lpstr>
      <vt:lpstr>VILLAS</vt:lpstr>
      <vt:lpstr>CADIPSIC</vt:lpstr>
      <vt:lpstr>CADIPSIC!Área_de_impresión</vt:lpstr>
      <vt:lpstr>'Of. Gral.'!Área_de_impresión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2026-08-06T22:10:37Z</cp:lastPrinted>
  <dcterms:created xsi:type="dcterms:W3CDTF">2024-10-11T18:47:21Z</dcterms:created>
  <dcterms:modified xsi:type="dcterms:W3CDTF">2026-08-14T15:19:23Z</dcterms:modified>
</cp:coreProperties>
</file>