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Donaciones\2026\"/>
    </mc:Choice>
  </mc:AlternateContent>
  <xr:revisionPtr revIDLastSave="0" documentId="13_ncr:1_{DF016852-49FB-4E1D-98E2-E410056478BB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OF. GENERALES TODO" sheetId="1" r:id="rId1"/>
    <sheet name="OF. GENERALES EFECTIVO" sheetId="5" r:id="rId2"/>
    <sheet name="VILLAS" sheetId="2" r:id="rId3"/>
    <sheet name="CADIPSIC" sheetId="4" r:id="rId4"/>
  </sheets>
  <definedNames>
    <definedName name="_xlnm.Print_Area" localSheetId="3">CADIPSIC!$A$1:$J$68</definedName>
    <definedName name="_xlnm.Print_Area" localSheetId="1">'OF. GENERALES EFECTIVO'!$A$1:$J$11</definedName>
    <definedName name="_xlnm.Print_Area" localSheetId="0">'OF. GENERALES TODO'!$A$1:$J$258</definedName>
    <definedName name="_xlnm.Print_Area" localSheetId="2">VILLAS!$A$1:$J$4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2" l="1"/>
  <c r="I19" i="2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I5" i="2"/>
  <c r="I5" i="4"/>
  <c r="I7" i="4"/>
  <c r="I9" i="4"/>
  <c r="I11" i="4"/>
  <c r="I13" i="4"/>
  <c r="I15" i="4"/>
  <c r="I17" i="4"/>
  <c r="I19" i="4"/>
  <c r="I21" i="4"/>
  <c r="I23" i="4"/>
  <c r="I25" i="4"/>
  <c r="I27" i="4"/>
  <c r="I29" i="4"/>
  <c r="I31" i="4"/>
  <c r="I33" i="4"/>
  <c r="I35" i="4"/>
  <c r="I37" i="4"/>
  <c r="I39" i="4"/>
  <c r="I41" i="4"/>
  <c r="I43" i="4"/>
  <c r="I45" i="4"/>
  <c r="I47" i="4"/>
  <c r="I49" i="4"/>
  <c r="I51" i="4"/>
  <c r="I53" i="4"/>
  <c r="G21" i="2" l="1"/>
  <c r="I249" i="1" s="1"/>
  <c r="I55" i="4"/>
  <c r="I250" i="1" s="1"/>
  <c r="I246" i="1"/>
  <c r="I248" i="1" s="1"/>
  <c r="I9" i="5"/>
  <c r="I7" i="5"/>
  <c r="I5" i="5"/>
  <c r="I11" i="5" s="1"/>
  <c r="A240" i="1"/>
  <c r="I245" i="1"/>
  <c r="I243" i="1"/>
  <c r="I237" i="1"/>
  <c r="G236" i="1"/>
  <c r="I236" i="1" s="1"/>
  <c r="I235" i="1"/>
  <c r="I229" i="1"/>
  <c r="I230" i="1"/>
  <c r="I231" i="1"/>
  <c r="I232" i="1"/>
  <c r="I233" i="1"/>
  <c r="I234" i="1"/>
  <c r="I228" i="1" l="1"/>
  <c r="A225" i="1"/>
  <c r="I223" i="1"/>
  <c r="I222" i="1"/>
  <c r="I218" i="1"/>
  <c r="I219" i="1"/>
  <c r="I220" i="1"/>
  <c r="I221" i="1"/>
  <c r="I209" i="1"/>
  <c r="I210" i="1"/>
  <c r="I211" i="1"/>
  <c r="I212" i="1"/>
  <c r="I213" i="1"/>
  <c r="I214" i="1"/>
  <c r="I215" i="1"/>
  <c r="I216" i="1"/>
  <c r="I217" i="1"/>
  <c r="I208" i="1"/>
  <c r="I197" i="1"/>
  <c r="I198" i="1"/>
  <c r="I199" i="1"/>
  <c r="I200" i="1"/>
  <c r="I201" i="1"/>
  <c r="I202" i="1"/>
  <c r="I203" i="1"/>
  <c r="I196" i="1"/>
  <c r="A205" i="1"/>
  <c r="H194" i="1" l="1"/>
  <c r="I187" i="1"/>
  <c r="I182" i="1"/>
  <c r="I181" i="1"/>
  <c r="I180" i="1"/>
  <c r="I179" i="1"/>
  <c r="I178" i="1"/>
  <c r="I177" i="1"/>
  <c r="I176" i="1"/>
  <c r="I175" i="1"/>
  <c r="I174" i="1"/>
  <c r="I168" i="1"/>
  <c r="I169" i="1"/>
  <c r="I170" i="1"/>
  <c r="I171" i="1"/>
  <c r="I172" i="1"/>
  <c r="I173" i="1"/>
  <c r="I163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29" i="1"/>
  <c r="I128" i="1"/>
  <c r="I113" i="1"/>
  <c r="I114" i="1"/>
  <c r="I115" i="1"/>
  <c r="I116" i="1"/>
  <c r="I117" i="1"/>
  <c r="I118" i="1"/>
  <c r="I119" i="1"/>
  <c r="I120" i="1"/>
  <c r="I121" i="1"/>
  <c r="I122" i="1"/>
  <c r="I123" i="1"/>
  <c r="I108" i="1"/>
  <c r="I109" i="1"/>
  <c r="G110" i="1"/>
  <c r="I110" i="1" s="1"/>
  <c r="I111" i="1"/>
  <c r="I63" i="1" l="1"/>
  <c r="I68" i="1"/>
  <c r="I69" i="1"/>
  <c r="I70" i="1"/>
  <c r="I71" i="1"/>
  <c r="I72" i="1"/>
  <c r="I73" i="1"/>
  <c r="I74" i="1"/>
  <c r="I75" i="1"/>
  <c r="I76" i="1"/>
  <c r="I78" i="1"/>
  <c r="I79" i="1"/>
  <c r="I82" i="1"/>
  <c r="I88" i="1"/>
  <c r="I89" i="1"/>
  <c r="I91" i="1"/>
  <c r="I93" i="1"/>
  <c r="I94" i="1"/>
  <c r="I95" i="1"/>
  <c r="I96" i="1"/>
  <c r="I97" i="1"/>
  <c r="I99" i="1"/>
  <c r="I100" i="1"/>
  <c r="I101" i="1"/>
  <c r="I102" i="1"/>
  <c r="I103" i="1"/>
  <c r="I112" i="1"/>
  <c r="G98" i="1"/>
  <c r="I98" i="1" s="1"/>
  <c r="G92" i="1"/>
  <c r="I92" i="1" s="1"/>
  <c r="G90" i="1"/>
  <c r="I90" i="1" s="1"/>
  <c r="G83" i="1"/>
  <c r="I83" i="1" s="1"/>
  <c r="G81" i="1"/>
  <c r="I81" i="1" s="1"/>
  <c r="G80" i="1"/>
  <c r="I80" i="1" s="1"/>
  <c r="G77" i="1"/>
  <c r="I77" i="1" s="1"/>
  <c r="G62" i="1"/>
  <c r="I62" i="1" s="1"/>
  <c r="G61" i="1"/>
  <c r="I61" i="1" s="1"/>
  <c r="G60" i="1"/>
  <c r="I60" i="1" s="1"/>
  <c r="G59" i="1"/>
  <c r="I59" i="1" s="1"/>
  <c r="G58" i="1"/>
  <c r="I58" i="1" s="1"/>
  <c r="G57" i="1"/>
  <c r="I57" i="1" s="1"/>
  <c r="G56" i="1"/>
  <c r="I56" i="1" s="1"/>
  <c r="H55" i="1" l="1"/>
  <c r="I55" i="1" s="1"/>
  <c r="I54" i="1"/>
  <c r="I49" i="1"/>
  <c r="I48" i="1"/>
  <c r="I43" i="1"/>
  <c r="I42" i="1"/>
  <c r="I41" i="1"/>
  <c r="I32" i="1"/>
  <c r="I33" i="1"/>
  <c r="I34" i="1"/>
  <c r="I35" i="1"/>
  <c r="I36" i="1"/>
  <c r="I37" i="1"/>
  <c r="I38" i="1"/>
  <c r="I39" i="1"/>
  <c r="I40" i="1"/>
  <c r="I29" i="1"/>
  <c r="I30" i="1"/>
  <c r="I31" i="1"/>
  <c r="I28" i="1"/>
  <c r="I21" i="1"/>
  <c r="I17" i="1"/>
  <c r="I14" i="1"/>
  <c r="I7" i="1"/>
  <c r="I8" i="1"/>
  <c r="I9" i="1"/>
  <c r="I10" i="1"/>
  <c r="I11" i="1"/>
  <c r="I12" i="1"/>
  <c r="I13" i="1"/>
  <c r="A184" i="1" l="1"/>
  <c r="I194" i="1" l="1"/>
  <c r="I193" i="1"/>
  <c r="I192" i="1"/>
  <c r="I191" i="1"/>
  <c r="I190" i="1"/>
  <c r="I188" i="1"/>
  <c r="I53" i="1"/>
  <c r="I52" i="1"/>
  <c r="I6" i="1" l="1"/>
  <c r="I5" i="1"/>
  <c r="I26" i="1" l="1"/>
  <c r="I20" i="1"/>
  <c r="I51" i="1" l="1"/>
  <c r="I50" i="1"/>
  <c r="I18" i="1"/>
  <c r="I15" i="1" l="1"/>
  <c r="I251" i="1" l="1"/>
</calcChain>
</file>

<file path=xl/sharedStrings.xml><?xml version="1.0" encoding="utf-8"?>
<sst xmlns="http://schemas.openxmlformats.org/spreadsheetml/2006/main" count="1276" uniqueCount="365">
  <si>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</si>
  <si>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</si>
  <si>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</si>
  <si>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</si>
  <si>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</si>
  <si>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</si>
  <si>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</si>
  <si>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</si>
  <si>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</si>
  <si>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</si>
  <si>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</si>
  <si>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</si>
  <si>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</si>
  <si>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</si>
  <si>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</si>
  <si>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</si>
  <si>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</si>
  <si>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</si>
  <si>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</si>
  <si>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</si>
  <si>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</si>
  <si>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</si>
  <si>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</si>
  <si>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</si>
  <si>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</si>
  <si>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</si>
  <si>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>Unidad de medida</t>
  </si>
  <si>
    <t xml:space="preserve">CANTIDAD </t>
  </si>
  <si>
    <t>Titular de Procuraciòn de Fondos del OPD</t>
  </si>
  <si>
    <t>DONATIVOS OFICINAS CENTRALES</t>
  </si>
  <si>
    <t>Lic. Laura  Avelar Ledón</t>
  </si>
  <si>
    <t>Jefe de Departamento Del Programa CADIPSIC</t>
  </si>
  <si>
    <t>Soporte De Administración CADIPSIC Palmas</t>
  </si>
  <si>
    <t>OPD de la Administración Pública Municipal</t>
  </si>
  <si>
    <t>LIC. LAURA ALICIA AVELAR LEDON</t>
  </si>
  <si>
    <t>C.P. 44680 Tel.3338365444</t>
  </si>
  <si>
    <t>Procuración de Fondos DIF GDL</t>
  </si>
  <si>
    <t>piezas</t>
  </si>
  <si>
    <t>pieza</t>
  </si>
  <si>
    <t>ALBERGUE VILLAS MIRAVALLE</t>
  </si>
  <si>
    <t>Calle Eulogio Parra # 2539 col. Circunvalación Guevara, Guadalajara Jalisco, C.P. 44680   Tel. 33 3836 3444</t>
  </si>
  <si>
    <t xml:space="preserve">  </t>
  </si>
  <si>
    <t>Lic. Leticia Orozco Rubio</t>
  </si>
  <si>
    <t>Lic. Laura Avelar Ledón</t>
  </si>
  <si>
    <t>Calle Eulogio Parra # 2539 col. Circunvalación Guevara, Guadalajara Jalisco</t>
  </si>
  <si>
    <t>C.P. 44680   Tel. 33 3836 3444</t>
  </si>
  <si>
    <t xml:space="preserve">C. EDNA GABRIELA VALDEZ RÍOS </t>
  </si>
  <si>
    <t xml:space="preserve">Lic. ROLDAN CRUZ LAZARO </t>
  </si>
  <si>
    <t>Denominado Sistema  DIF Guadalajara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</si>
  <si>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</si>
  <si>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</si>
  <si>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</si>
  <si>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SISTEMA PARA EL DESARROLLO INTEGRAL DE LA FAMILIA DEL MUNICIPIO DE GUADALAJARA</t>
  </si>
  <si>
    <t>Despensas</t>
  </si>
  <si>
    <t>Fundación Stella Vega</t>
  </si>
  <si>
    <t>Depósito en efectivo para el proyecto de vida de los pupilos de delegación</t>
  </si>
  <si>
    <t>Marisol Benavides</t>
  </si>
  <si>
    <t xml:space="preserve">Monetaria </t>
  </si>
  <si>
    <t>CFDI</t>
  </si>
  <si>
    <t>Sacos de arroz</t>
  </si>
  <si>
    <t>Verde Valle</t>
  </si>
  <si>
    <t>Sacos de frijol</t>
  </si>
  <si>
    <t>Sacos de lenteja</t>
  </si>
  <si>
    <t>Sacos de Garbanzo</t>
  </si>
  <si>
    <t xml:space="preserve">Accesos </t>
  </si>
  <si>
    <t>Acuario Michin</t>
  </si>
  <si>
    <t>Depósito en efectivo para cumpleaños y domingos pupilos de Villas Miravalle</t>
  </si>
  <si>
    <t xml:space="preserve">Fundación Necahual </t>
  </si>
  <si>
    <t>Procuración de Fondos</t>
  </si>
  <si>
    <t>servicio</t>
  </si>
  <si>
    <t>D´Paul</t>
  </si>
  <si>
    <t>renta de smokings</t>
  </si>
  <si>
    <t>CONCENTRADO DONATIVOS ENTRADA JUNIO 2026</t>
  </si>
  <si>
    <t>CONCENTRADO DONATIVOS ENTRADA JUNIO 2025</t>
  </si>
  <si>
    <t>paquetes</t>
  </si>
  <si>
    <t>pasteles</t>
  </si>
  <si>
    <t>Pasteleria Marisa</t>
  </si>
  <si>
    <t>Albergue Villas Miravalle</t>
  </si>
  <si>
    <t>Lupita Gallo, A.C.</t>
  </si>
  <si>
    <t xml:space="preserve"> Cena</t>
  </si>
  <si>
    <t xml:space="preserve">Cesar Alejandro Delgadillo, Ricardo Cuellar </t>
  </si>
  <si>
    <t>Procuración de Fondos del Sistema DIF Gdl.</t>
  </si>
  <si>
    <t>Cena Completa</t>
  </si>
  <si>
    <t xml:space="preserve">Restaurante Bruna </t>
  </si>
  <si>
    <t xml:space="preserve"> Tostada</t>
  </si>
  <si>
    <t xml:space="preserve">Tostadas Santiago </t>
  </si>
  <si>
    <t>Kilo</t>
  </si>
  <si>
    <t>20</t>
  </si>
  <si>
    <t>Alimento Preparado Variado</t>
  </si>
  <si>
    <t>Las Delicias de Mamá Cukita</t>
  </si>
  <si>
    <t>Litro</t>
  </si>
  <si>
    <t>74</t>
  </si>
  <si>
    <t xml:space="preserve">Pasteleria  Petit
</t>
  </si>
  <si>
    <t>15</t>
  </si>
  <si>
    <t>Publico en general</t>
  </si>
  <si>
    <t>Pieza</t>
  </si>
  <si>
    <t>62</t>
  </si>
  <si>
    <t>25</t>
  </si>
  <si>
    <t>27</t>
  </si>
  <si>
    <t>22</t>
  </si>
  <si>
    <t>Bolillo</t>
  </si>
  <si>
    <t xml:space="preserve">Fatima Garcia Topete </t>
  </si>
  <si>
    <t xml:space="preserve">Pan Variado </t>
  </si>
  <si>
    <t>Panaderia Becerra</t>
  </si>
  <si>
    <t>160</t>
  </si>
  <si>
    <t>CONCENTRADO DONATIVOS ENTRADAS JULIO 2026</t>
  </si>
  <si>
    <t>1335</t>
  </si>
  <si>
    <t>Servicio</t>
  </si>
  <si>
    <t>1336</t>
  </si>
  <si>
    <t>1337</t>
  </si>
  <si>
    <t xml:space="preserve">Pastel a Granel </t>
  </si>
  <si>
    <t>23</t>
  </si>
  <si>
    <t>1338</t>
  </si>
  <si>
    <t>60</t>
  </si>
  <si>
    <t>1339</t>
  </si>
  <si>
    <t>1340</t>
  </si>
  <si>
    <t>Calzado Usado</t>
  </si>
  <si>
    <t xml:space="preserve">Par </t>
  </si>
  <si>
    <t>5</t>
  </si>
  <si>
    <t>1341</t>
  </si>
  <si>
    <t xml:space="preserve">Prenda de Vestir  Usada </t>
  </si>
  <si>
    <t>69</t>
  </si>
  <si>
    <t>1342</t>
  </si>
  <si>
    <t>29</t>
  </si>
  <si>
    <t>1343</t>
  </si>
  <si>
    <t>1344</t>
  </si>
  <si>
    <t>1345</t>
  </si>
  <si>
    <t>1346</t>
  </si>
  <si>
    <t>1347</t>
  </si>
  <si>
    <t>1348</t>
  </si>
  <si>
    <t>58</t>
  </si>
  <si>
    <t>1349</t>
  </si>
  <si>
    <t>37</t>
  </si>
  <si>
    <t>1350</t>
  </si>
  <si>
    <t>1351</t>
  </si>
  <si>
    <t>1352</t>
  </si>
  <si>
    <t>73</t>
  </si>
  <si>
    <t>1353</t>
  </si>
  <si>
    <t>17</t>
  </si>
  <si>
    <t>1354</t>
  </si>
  <si>
    <t>50</t>
  </si>
  <si>
    <t>1355</t>
  </si>
  <si>
    <t>1356</t>
  </si>
  <si>
    <t>1357</t>
  </si>
  <si>
    <t>658</t>
  </si>
  <si>
    <t>1358</t>
  </si>
  <si>
    <t>1359</t>
  </si>
  <si>
    <t>70</t>
  </si>
  <si>
    <t xml:space="preserve">peinados </t>
  </si>
  <si>
    <t>maquillajes</t>
  </si>
  <si>
    <t>Irma de Zuñiga</t>
  </si>
  <si>
    <t>COMUDE</t>
  </si>
  <si>
    <t>rollos de papel higienico c/30 paquetes</t>
  </si>
  <si>
    <t>bultos</t>
  </si>
  <si>
    <t xml:space="preserve">pañales para niño c/30 paquetes </t>
  </si>
  <si>
    <t>pañales para niños c/15 paquetes</t>
  </si>
  <si>
    <t>productos de higiene personal</t>
  </si>
  <si>
    <t xml:space="preserve">pañales para adulto c/15 paquetes </t>
  </si>
  <si>
    <t>toallas femeninas c/150 paquetes</t>
  </si>
  <si>
    <t>pañales de muestra c/2 pazas c/u</t>
  </si>
  <si>
    <t>María Virginia Sánchez</t>
  </si>
  <si>
    <t>libros</t>
  </si>
  <si>
    <t>cajas</t>
  </si>
  <si>
    <t>mesa de billar con palos y bolas de billar</t>
  </si>
  <si>
    <t>Juan Pablo Gómez</t>
  </si>
  <si>
    <t>carriola de bebé usada en buen estado</t>
  </si>
  <si>
    <t>Voluntariado DIF Guadalajara</t>
  </si>
  <si>
    <t>charolas de baguets</t>
  </si>
  <si>
    <t>Gabriela silva</t>
  </si>
  <si>
    <t>Rancho San Juan Diego</t>
  </si>
  <si>
    <t>bouquets de flores chicos</t>
  </si>
  <si>
    <t>bouquet de flores grande</t>
  </si>
  <si>
    <t>Alejandra tostado</t>
  </si>
  <si>
    <t>paquete</t>
  </si>
  <si>
    <t>cepillo y espejo con aumento y luz</t>
  </si>
  <si>
    <t>Dirección de Cultura Municipal</t>
  </si>
  <si>
    <t>1 hora de orquesta</t>
  </si>
  <si>
    <t>Fundación Priscilla Guillen</t>
  </si>
  <si>
    <t xml:space="preserve">solución para dialisis </t>
  </si>
  <si>
    <t xml:space="preserve">cajas </t>
  </si>
  <si>
    <t xml:space="preserve">refrescos </t>
  </si>
  <si>
    <t>aguas</t>
  </si>
  <si>
    <t>Arca Continental</t>
  </si>
  <si>
    <t>gotas lagricel ofteno 10ml</t>
  </si>
  <si>
    <t>Laboratorios Sophia</t>
  </si>
  <si>
    <t>ropa usada en buen estado</t>
  </si>
  <si>
    <t>Público en general</t>
  </si>
  <si>
    <t>juguetes lúdicos</t>
  </si>
  <si>
    <t>montable</t>
  </si>
  <si>
    <t>carro rojo</t>
  </si>
  <si>
    <t>mega block</t>
  </si>
  <si>
    <t>Juan Pablo Ruíz Huerta</t>
  </si>
  <si>
    <t>frijol refrito isadora</t>
  </si>
  <si>
    <t>fenytos</t>
  </si>
  <si>
    <t>granola</t>
  </si>
  <si>
    <t>DIF Jalisco</t>
  </si>
  <si>
    <t>caja</t>
  </si>
  <si>
    <t>Corporativa Noveva</t>
  </si>
  <si>
    <t>Frijol pinto 900g</t>
  </si>
  <si>
    <t>Arroz 900g</t>
  </si>
  <si>
    <t>Pastas para sopa</t>
  </si>
  <si>
    <t>Espaguetis</t>
  </si>
  <si>
    <t>Atún 90g</t>
  </si>
  <si>
    <t>Verduras 108g</t>
  </si>
  <si>
    <t>Sal 650g</t>
  </si>
  <si>
    <t>Sal 1kg</t>
  </si>
  <si>
    <t>Salsa picante 190g</t>
  </si>
  <si>
    <t>Cepillos dentales c/3 pzas. C/u</t>
  </si>
  <si>
    <t>Chochitos</t>
  </si>
  <si>
    <t>Papel higienico c/4 rollos</t>
  </si>
  <si>
    <t>Papel higienico c/16 rollos</t>
  </si>
  <si>
    <t>Papel higienico c/6 rollos</t>
  </si>
  <si>
    <t>Pañal para niño</t>
  </si>
  <si>
    <t>Pañal para adulto</t>
  </si>
  <si>
    <t>Desodorantes roll on</t>
  </si>
  <si>
    <t>Jabones para el cuerpo</t>
  </si>
  <si>
    <t>Puré de tomate 210g</t>
  </si>
  <si>
    <t>Aceite cocina 1lt</t>
  </si>
  <si>
    <t>Aceite cocina 850ml.</t>
  </si>
  <si>
    <t>Toallas femeninas</t>
  </si>
  <si>
    <t>Sobres de leche entera en polvo 120g</t>
  </si>
  <si>
    <t>Pasta dental c/2 pzas. C/u 115ml</t>
  </si>
  <si>
    <t xml:space="preserve">Galletas maría con 3 rollos </t>
  </si>
  <si>
    <t>Harina maseca 1k</t>
  </si>
  <si>
    <t>Sopa instantanea 85g</t>
  </si>
  <si>
    <t xml:space="preserve">Lenteja </t>
  </si>
  <si>
    <t>Azùcar 1kg</t>
  </si>
  <si>
    <t>Jugos jumex 200ml.</t>
  </si>
  <si>
    <t>Toallitas húmedas</t>
  </si>
  <si>
    <t>Té hierbabuena</t>
  </si>
  <si>
    <t>Sardina</t>
  </si>
  <si>
    <t xml:space="preserve">Vendas elasticas </t>
  </si>
  <si>
    <t>Torundas de algodón</t>
  </si>
  <si>
    <t>Guantes de latex c/10 piezas c/u</t>
  </si>
  <si>
    <t>Jabón en polvo 800g</t>
  </si>
  <si>
    <t xml:space="preserve">Ketorolaco 10mg </t>
  </si>
  <si>
    <t xml:space="preserve">Paracetamol 500mg </t>
  </si>
  <si>
    <t xml:space="preserve">Diclofenaco 100mg c/20 tabletas </t>
  </si>
  <si>
    <t xml:space="preserve">Sobres electrolit 28g </t>
  </si>
  <si>
    <t xml:space="preserve">Tribedoce compuesto c/3 ampolletas </t>
  </si>
  <si>
    <t xml:space="preserve">Procedac (paracetamol pediatrico) 100ml </t>
  </si>
  <si>
    <t xml:space="preserve">Alcohol 210ml. </t>
  </si>
  <si>
    <t xml:space="preserve">Ibuprofeno c/12 tabletas 200mg </t>
  </si>
  <si>
    <t>Latas de elote de 105g</t>
  </si>
  <si>
    <t>Atùn 90g</t>
  </si>
  <si>
    <t>Papel higienico c/12 rollos</t>
  </si>
  <si>
    <t>MTQ de México</t>
  </si>
  <si>
    <t>Shampú180ml</t>
  </si>
  <si>
    <t>piano</t>
  </si>
  <si>
    <t>espejos con luz y aumento</t>
  </si>
  <si>
    <t>Apoyo Inmobiliario</t>
  </si>
  <si>
    <t>Granos de elote 400g</t>
  </si>
  <si>
    <t xml:space="preserve">Cosalito sal de mar </t>
  </si>
  <si>
    <t>Tablillas de chocolate c/u pzas</t>
  </si>
  <si>
    <t>Gelatina 120g</t>
  </si>
  <si>
    <t>Purè de tomate 210g</t>
  </si>
  <si>
    <t>Aceite de cocina 1lt</t>
  </si>
  <si>
    <t>Maizena 47g</t>
  </si>
  <si>
    <t>Mole</t>
  </si>
  <si>
    <t>Cereal 650g</t>
  </si>
  <si>
    <t>Pañales para bebe</t>
  </si>
  <si>
    <t>Frijoles refritos en lata de 500g</t>
  </si>
  <si>
    <t>Paquete de galletas marias</t>
  </si>
  <si>
    <t xml:space="preserve">Alimento para bebe gerber </t>
  </si>
  <si>
    <t>Paracetamol 500mg cad. 11/26</t>
  </si>
  <si>
    <t>Paquetes de gasas c/12 pzas. C/u</t>
  </si>
  <si>
    <t>Cintas microporo</t>
  </si>
  <si>
    <t>plátanos enchilados</t>
  </si>
  <si>
    <t>plátanos dulces</t>
  </si>
  <si>
    <t>nueces garapiñadas</t>
  </si>
  <si>
    <t>cacahuates enchilados</t>
  </si>
  <si>
    <t>cacahuates garapiñados</t>
  </si>
  <si>
    <t>cacahuate crujiente chipotle</t>
  </si>
  <si>
    <t>mix tropical</t>
  </si>
  <si>
    <t>Especias Moy</t>
  </si>
  <si>
    <t>Unión de Comerciantes del Mercado de Abastos</t>
  </si>
  <si>
    <t>arpillas de naranja</t>
  </si>
  <si>
    <t>plátanos</t>
  </si>
  <si>
    <t>boletos de acceso al partido charros VS Saraperos</t>
  </si>
  <si>
    <t>Sindicato DIF Jalisco</t>
  </si>
  <si>
    <t>panes</t>
  </si>
  <si>
    <t>Maná Boulongerie</t>
  </si>
  <si>
    <t>bulto</t>
  </si>
  <si>
    <t>Piezas</t>
  </si>
  <si>
    <t>extractores de lactancia 9" plus</t>
  </si>
  <si>
    <t>hieleras para conservación /traslado</t>
  </si>
  <si>
    <t>Tamashi</t>
  </si>
  <si>
    <t>cajitas de arroz con guisado</t>
  </si>
  <si>
    <t>sushis</t>
  </si>
  <si>
    <t>Organización Pollo Pepe, S.A. de C.V.</t>
  </si>
  <si>
    <t>Spectra Baby, S.A. de C.V.</t>
  </si>
  <si>
    <t>comida para los dias 21 y 23 de julio 2026</t>
  </si>
  <si>
    <t>Mundo Dogo</t>
  </si>
  <si>
    <t>Hamburguesa Chingadera c/papas</t>
  </si>
  <si>
    <t>hamburguesa norteña c/papas</t>
  </si>
  <si>
    <t>hotdogs de camarón</t>
  </si>
  <si>
    <t>hotdogs sencillos</t>
  </si>
  <si>
    <t>MAE Baby, S. de R.L. de C.V.</t>
  </si>
  <si>
    <t>cojines de lactancia</t>
  </si>
  <si>
    <t>Cera multiusos rojo 335gr</t>
  </si>
  <si>
    <t>Cono de fieltro sin montar 2 x 3.6 cm</t>
  </si>
  <si>
    <t>Silicon dental por adicion edge  light body tipo 3 2 x 50 ml</t>
  </si>
  <si>
    <t>Piedra montada t42 rosa c/ mandril c/10</t>
  </si>
  <si>
    <t>Cataltzaoor paga silicon masilla eoge labor 40ml</t>
  </si>
  <si>
    <t>Silicon masii•la por condensacion edge labor g00gr</t>
  </si>
  <si>
    <t>Siucon dental por a0ic\on edge  regular body cpo 2 2 x 50 ml</t>
  </si>
  <si>
    <t>Silicon dental por adicion edge  ligi-it body tipo 3 2 x $0 ml</t>
  </si>
  <si>
    <t>Cono de fieltro sin nontar 1.5x3cm</t>
  </si>
  <si>
    <t>Piedra montada t42 rosa c/majdril 1pz.</t>
  </si>
  <si>
    <t>Silicorchos 1pm mediano</t>
  </si>
  <si>
    <t>Borla oe manta fija s/posturas 10cm.</t>
  </si>
  <si>
    <t>Borla combinada manta6iel 9cm.</t>
  </si>
  <si>
    <t>Borla de algodón fino (624) wk•0\9    cio</t>
  </si>
  <si>
    <t>Polycril caja 25 bdlsas de 4mgft</t>
  </si>
  <si>
    <t>Liquido ra9ido nictone 9ó0ml</t>
  </si>
  <si>
    <t>Liquido norwl nictone 250ml</t>
  </si>
  <si>
    <t>Acrílico normal ntctone transparente soogr</t>
  </si>
  <si>
    <t>Cera para babe roja suave  1/2lb</t>
  </si>
  <si>
    <t>Yeso magnum ocre rapido c10kg</t>
  </si>
  <si>
    <t>Separador yeso- acrilico 60ml</t>
  </si>
  <si>
    <t>MDC</t>
  </si>
  <si>
    <t>hospedaje para el equipo médico voluntario</t>
  </si>
  <si>
    <t>Universidad Cuauhtemoc</t>
  </si>
  <si>
    <t xml:space="preserve">coffee break </t>
  </si>
  <si>
    <t>pases platino</t>
  </si>
  <si>
    <t>Selva Mágica</t>
  </si>
  <si>
    <t>bolsas de fruta (plátano, guayaba, naranja, pepino, manzana)</t>
  </si>
  <si>
    <t>jugos diferentes sabores (19 hermanos)</t>
  </si>
  <si>
    <t>muffins</t>
  </si>
  <si>
    <t>pasteles varios</t>
  </si>
  <si>
    <t>bebidas diferentes (yakult, lechita santa clara)</t>
  </si>
  <si>
    <t>desayunos (guiso, arroz, frijol y agua )</t>
  </si>
  <si>
    <t>JAPI</t>
  </si>
  <si>
    <t>pases de acceso</t>
  </si>
  <si>
    <t>hidrata zero ponche de frutas</t>
  </si>
  <si>
    <t>Laboratorios PISA</t>
  </si>
  <si>
    <t xml:space="preserve">boletos de acceso </t>
  </si>
  <si>
    <t xml:space="preserve">Deposito en efectivo para la adquisiciòn de materiales lùdicos para los programas de la Coordinación de Inclusión </t>
  </si>
  <si>
    <t>Cadena Comercial OXXO, S.A. de C.V.</t>
  </si>
  <si>
    <t>Pastelería Marisa</t>
  </si>
  <si>
    <t>532/2026</t>
  </si>
  <si>
    <t>Pieza de Minisplit Inverter incluye una unidad condensadora y un evaporador</t>
  </si>
  <si>
    <t>533/2026</t>
  </si>
  <si>
    <t xml:space="preserve">Pieza de pastel dulce de leche </t>
  </si>
  <si>
    <t>Psteleria Marisa</t>
  </si>
  <si>
    <t>Pieza de pastel de frutas</t>
  </si>
  <si>
    <t>534/2026</t>
  </si>
  <si>
    <t>Pieza de pastel red velvet individual</t>
  </si>
  <si>
    <t xml:space="preserve">Pieza de rebanada de pastel </t>
  </si>
  <si>
    <t>Pieza de rebanada de pastel ligh</t>
  </si>
  <si>
    <t>Pieza de flan individual</t>
  </si>
  <si>
    <t>Pieza pastel de chocolate individual</t>
  </si>
  <si>
    <t>Pieza de gelatina de espendio</t>
  </si>
  <si>
    <t>Pieza de rebanada de pastel</t>
  </si>
  <si>
    <t>535/2026</t>
  </si>
  <si>
    <t xml:space="preserve">Renta de Togas y Birrete para graduacion de pupilos </t>
  </si>
  <si>
    <t>536/2026</t>
  </si>
  <si>
    <t>Pieza de pastel tres leches chico</t>
  </si>
  <si>
    <t>Pieza de pay de queso con mora azul</t>
  </si>
  <si>
    <t>537/2026</t>
  </si>
  <si>
    <t>Pieza de pastel de tres leches grande</t>
  </si>
  <si>
    <t xml:space="preserve">Jefatura del Departamento de Gestión Administrativa de CHVM 
</t>
  </si>
  <si>
    <t>Titular de Procuración de Fondos</t>
  </si>
  <si>
    <t>OPD de la Administración Pública Municipal
 Denominado Sistema DIF Guadalajara</t>
  </si>
  <si>
    <r>
      <t xml:space="preserve">Alginato </t>
    </r>
    <r>
      <rPr>
        <sz val="11"/>
        <color rgb="FF080808"/>
        <rFont val="Arial"/>
        <family val="2"/>
      </rPr>
      <t xml:space="preserve">max </t>
    </r>
    <r>
      <rPr>
        <sz val="11"/>
        <color theme="1"/>
        <rFont val="Arial"/>
        <family val="2"/>
      </rPr>
      <t>print todo propo$ito tipo ii caja con 10 8idlsas de 454gr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</si>
</sst>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&quot;$&quot;#,##0.00"/>
    <numFmt numFmtId="165" formatCode="d/m/yyyy"/>
    <numFmt numFmtId="166" formatCode="_-&quot;$&quot;* #,##0.00_-;\-&quot;$&quot;* #,##0.00_-;_-&quot;$&quot;* &quot;-&quot;??_-;_-@"/>
  </numFmts>
  <fonts count="25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sz val="14"/>
      <color rgb="FF000000"/>
      <name val="Arial"/>
      <family val="2"/>
    </font>
    <font>
      <sz val="14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sz val="11"/>
      <color rgb="FF08080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8" fillId="0" borderId="0"/>
    <xf numFmtId="0" fontId="8" fillId="0" borderId="0"/>
    <xf numFmtId="44" fontId="18" fillId="0" borderId="0" applyFont="0" applyFill="0" applyBorder="0" applyAlignment="0" applyProtection="0"/>
  </cellStyleXfs>
  <cellXfs count="289">
    <xf numFmtId="0" fontId="0" fillId="0" borderId="0" xfId="0"/>
    <xf numFmtId="0" fontId="0" fillId="2" borderId="0" xfId="0" applyFill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/>
    <xf numFmtId="0" fontId="9" fillId="0" borderId="0" xfId="0" applyFont="1"/>
    <xf numFmtId="44" fontId="0" fillId="0" borderId="0" xfId="0" applyNumberFormat="1"/>
    <xf numFmtId="0" fontId="0" fillId="0" borderId="0" xfId="0" applyAlignment="1"/>
    <xf numFmtId="0" fontId="6" fillId="0" borderId="0" xfId="0" applyFont="1" applyBorder="1" applyAlignment="1">
      <alignment horizontal="center"/>
    </xf>
    <xf numFmtId="0" fontId="0" fillId="0" borderId="0" xfId="0" applyBorder="1"/>
    <xf numFmtId="0" fontId="10" fillId="0" borderId="0" xfId="0" applyFont="1"/>
    <xf numFmtId="0" fontId="0" fillId="0" borderId="0" xfId="0" applyFont="1" applyAlignment="1"/>
    <xf numFmtId="0" fontId="7" fillId="0" borderId="0" xfId="0" applyFont="1" applyAlignment="1">
      <alignment horizontal="left"/>
    </xf>
    <xf numFmtId="14" fontId="0" fillId="0" borderId="0" xfId="0" applyNumberFormat="1"/>
    <xf numFmtId="0" fontId="3" fillId="2" borderId="0" xfId="0" applyFont="1" applyFill="1" applyBorder="1" applyAlignment="1">
      <alignment vertical="center" wrapText="1"/>
    </xf>
    <xf numFmtId="164" fontId="16" fillId="0" borderId="0" xfId="0" applyNumberFormat="1" applyFont="1"/>
    <xf numFmtId="0" fontId="11" fillId="0" borderId="38" xfId="0" applyFont="1" applyBorder="1" applyAlignment="1">
      <alignment horizontal="center" vertical="center" wrapText="1"/>
    </xf>
    <xf numFmtId="164" fontId="16" fillId="0" borderId="0" xfId="0" applyNumberFormat="1" applyFont="1" applyAlignment="1"/>
    <xf numFmtId="0" fontId="12" fillId="0" borderId="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4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/>
    <xf numFmtId="0" fontId="12" fillId="0" borderId="47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44" fontId="11" fillId="0" borderId="0" xfId="0" applyNumberFormat="1" applyFont="1" applyBorder="1" applyAlignment="1">
      <alignment horizontal="center" vertical="center"/>
    </xf>
    <xf numFmtId="0" fontId="3" fillId="2" borderId="19" xfId="0" applyFont="1" applyFill="1" applyBorder="1" applyAlignment="1">
      <alignment vertical="center" wrapText="1"/>
    </xf>
    <xf numFmtId="0" fontId="3" fillId="2" borderId="46" xfId="0" applyFont="1" applyFill="1" applyBorder="1" applyAlignment="1">
      <alignment vertical="center" wrapText="1"/>
    </xf>
    <xf numFmtId="0" fontId="0" fillId="0" borderId="22" xfId="0" applyFont="1" applyBorder="1" applyAlignment="1">
      <alignment horizontal="left" vertical="center"/>
    </xf>
    <xf numFmtId="44" fontId="0" fillId="0" borderId="12" xfId="0" applyNumberFormat="1" applyBorder="1"/>
    <xf numFmtId="0" fontId="19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165" fontId="19" fillId="0" borderId="0" xfId="0" applyNumberFormat="1" applyFont="1"/>
    <xf numFmtId="166" fontId="19" fillId="0" borderId="0" xfId="0" applyNumberFormat="1" applyFont="1"/>
    <xf numFmtId="0" fontId="0" fillId="0" borderId="0" xfId="0" applyFont="1" applyAlignment="1"/>
    <xf numFmtId="0" fontId="19" fillId="0" borderId="0" xfId="0" applyFont="1" applyAlignment="1"/>
    <xf numFmtId="14" fontId="2" fillId="2" borderId="61" xfId="0" applyNumberFormat="1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vertical="center" wrapText="1"/>
    </xf>
    <xf numFmtId="0" fontId="3" fillId="2" borderId="61" xfId="0" applyFont="1" applyFill="1" applyBorder="1" applyAlignment="1">
      <alignment horizontal="center" vertical="center"/>
    </xf>
    <xf numFmtId="0" fontId="3" fillId="2" borderId="61" xfId="0" applyNumberFormat="1" applyFont="1" applyFill="1" applyBorder="1" applyAlignment="1">
      <alignment horizontal="center" vertical="center"/>
    </xf>
    <xf numFmtId="44" fontId="3" fillId="2" borderId="61" xfId="0" applyNumberFormat="1" applyFont="1" applyFill="1" applyBorder="1" applyAlignment="1">
      <alignment vertical="center" wrapText="1"/>
    </xf>
    <xf numFmtId="44" fontId="3" fillId="2" borderId="6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right"/>
    </xf>
    <xf numFmtId="0" fontId="0" fillId="0" borderId="16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30" xfId="0" applyFont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0" fillId="0" borderId="31" xfId="0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0" fillId="0" borderId="0" xfId="0" applyFont="1" applyAlignment="1"/>
    <xf numFmtId="0" fontId="19" fillId="0" borderId="0" xfId="0" applyFont="1"/>
    <xf numFmtId="165" fontId="15" fillId="0" borderId="0" xfId="0" applyNumberFormat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1" fillId="0" borderId="20" xfId="0" applyNumberFormat="1" applyFont="1" applyFill="1" applyBorder="1" applyAlignment="1">
      <alignment vertical="center" wrapText="1"/>
    </xf>
    <xf numFmtId="14" fontId="11" fillId="0" borderId="12" xfId="0" applyNumberFormat="1" applyFont="1" applyFill="1" applyBorder="1" applyAlignment="1">
      <alignment vertical="center" wrapText="1"/>
    </xf>
    <xf numFmtId="49" fontId="13" fillId="0" borderId="20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4" fontId="11" fillId="0" borderId="20" xfId="0" applyNumberFormat="1" applyFont="1" applyBorder="1" applyAlignment="1">
      <alignment vertical="center" wrapText="1"/>
    </xf>
    <xf numFmtId="14" fontId="11" fillId="0" borderId="12" xfId="0" applyNumberFormat="1" applyFont="1" applyBorder="1" applyAlignment="1">
      <alignment vertical="center" wrapText="1"/>
    </xf>
    <xf numFmtId="44" fontId="11" fillId="0" borderId="20" xfId="0" applyNumberFormat="1" applyFont="1" applyBorder="1" applyAlignment="1">
      <alignment horizontal="center" vertical="center"/>
    </xf>
    <xf numFmtId="44" fontId="11" fillId="0" borderId="12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4" fontId="11" fillId="0" borderId="20" xfId="0" applyNumberFormat="1" applyFont="1" applyFill="1" applyBorder="1" applyAlignment="1">
      <alignment horizontal="center" vertical="center"/>
    </xf>
    <xf numFmtId="44" fontId="11" fillId="0" borderId="12" xfId="0" applyNumberFormat="1" applyFont="1" applyFill="1" applyBorder="1" applyAlignment="1">
      <alignment horizontal="center" vertical="center"/>
    </xf>
    <xf numFmtId="49" fontId="13" fillId="0" borderId="20" xfId="0" applyNumberFormat="1" applyFont="1" applyFill="1" applyBorder="1" applyAlignment="1">
      <alignment horizontal="center" vertical="center" wrapText="1"/>
    </xf>
    <xf numFmtId="49" fontId="13" fillId="0" borderId="12" xfId="0" applyNumberFormat="1" applyFont="1" applyFill="1" applyBorder="1" applyAlignment="1">
      <alignment horizontal="center" vertical="center" wrapText="1"/>
    </xf>
    <xf numFmtId="14" fontId="11" fillId="0" borderId="20" xfId="0" applyNumberFormat="1" applyFont="1" applyFill="1" applyBorder="1" applyAlignment="1">
      <alignment horizontal="center" vertical="center" wrapText="1"/>
    </xf>
    <xf numFmtId="14" fontId="11" fillId="0" borderId="12" xfId="0" applyNumberFormat="1" applyFont="1" applyFill="1" applyBorder="1" applyAlignment="1">
      <alignment horizontal="center" vertical="center" wrapText="1"/>
    </xf>
    <xf numFmtId="14" fontId="11" fillId="0" borderId="20" xfId="0" applyNumberFormat="1" applyFont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/>
    </xf>
    <xf numFmtId="14" fontId="11" fillId="0" borderId="45" xfId="0" applyNumberFormat="1" applyFont="1" applyBorder="1" applyAlignment="1">
      <alignment vertical="center" wrapText="1"/>
    </xf>
    <xf numFmtId="49" fontId="13" fillId="0" borderId="45" xfId="0" applyNumberFormat="1" applyFont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49" fontId="13" fillId="0" borderId="45" xfId="0" applyNumberFormat="1" applyFont="1" applyFill="1" applyBorder="1" applyAlignment="1">
      <alignment horizontal="center" vertical="center" wrapText="1"/>
    </xf>
    <xf numFmtId="44" fontId="11" fillId="0" borderId="45" xfId="0" applyNumberFormat="1" applyFont="1" applyBorder="1" applyAlignment="1">
      <alignment horizontal="center" vertical="center"/>
    </xf>
    <xf numFmtId="0" fontId="12" fillId="0" borderId="47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2" fillId="2" borderId="23" xfId="0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left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0" xfId="0" applyNumberFormat="1" applyFont="1" applyFill="1" applyBorder="1" applyAlignment="1">
      <alignment horizontal="center" vertical="center"/>
    </xf>
    <xf numFmtId="44" fontId="11" fillId="2" borderId="20" xfId="0" applyNumberFormat="1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14" fontId="12" fillId="2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/>
    </xf>
    <xf numFmtId="44" fontId="11" fillId="2" borderId="12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14" fontId="12" fillId="2" borderId="26" xfId="0" applyNumberFormat="1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/>
    </xf>
    <xf numFmtId="44" fontId="11" fillId="2" borderId="25" xfId="0" applyNumberFormat="1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14" fontId="12" fillId="2" borderId="32" xfId="0" applyNumberFormat="1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center" vertical="center"/>
    </xf>
    <xf numFmtId="0" fontId="11" fillId="2" borderId="33" xfId="0" applyNumberFormat="1" applyFont="1" applyFill="1" applyBorder="1" applyAlignment="1">
      <alignment horizontal="center" vertical="center"/>
    </xf>
    <xf numFmtId="44" fontId="11" fillId="2" borderId="33" xfId="0" applyNumberFormat="1" applyFont="1" applyFill="1" applyBorder="1" applyAlignment="1">
      <alignment horizontal="center" vertical="center" wrapText="1"/>
    </xf>
    <xf numFmtId="0" fontId="11" fillId="2" borderId="34" xfId="0" applyFont="1" applyFill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/>
    </xf>
    <xf numFmtId="0" fontId="22" fillId="0" borderId="42" xfId="0" applyFont="1" applyFill="1" applyBorder="1" applyAlignment="1">
      <alignment horizontal="center" vertical="center" wrapText="1"/>
    </xf>
    <xf numFmtId="44" fontId="22" fillId="0" borderId="42" xfId="0" applyNumberFormat="1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20" fillId="0" borderId="0" xfId="0" applyFont="1" applyAlignment="1">
      <alignment horizontal="center" vertical="center"/>
    </xf>
    <xf numFmtId="44" fontId="0" fillId="0" borderId="0" xfId="0" applyNumberFormat="1" applyFont="1"/>
    <xf numFmtId="0" fontId="20" fillId="0" borderId="0" xfId="0" applyFont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44" fontId="22" fillId="0" borderId="9" xfId="0" applyNumberFormat="1" applyFont="1" applyBorder="1" applyAlignment="1">
      <alignment horizontal="center" vertical="center" wrapText="1"/>
    </xf>
    <xf numFmtId="14" fontId="6" fillId="0" borderId="38" xfId="0" applyNumberFormat="1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 wrapText="1"/>
    </xf>
    <xf numFmtId="164" fontId="0" fillId="0" borderId="38" xfId="0" applyNumberFormat="1" applyFont="1" applyBorder="1" applyAlignment="1">
      <alignment horizontal="center" vertical="center"/>
    </xf>
    <xf numFmtId="14" fontId="6" fillId="0" borderId="37" xfId="0" applyNumberFormat="1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wrapText="1"/>
    </xf>
    <xf numFmtId="0" fontId="23" fillId="0" borderId="39" xfId="0" applyFont="1" applyBorder="1"/>
    <xf numFmtId="0" fontId="0" fillId="0" borderId="37" xfId="0" applyFont="1" applyBorder="1" applyAlignment="1">
      <alignment horizontal="center" vertical="center" wrapText="1"/>
    </xf>
    <xf numFmtId="0" fontId="23" fillId="0" borderId="40" xfId="0" applyFont="1" applyBorder="1"/>
    <xf numFmtId="164" fontId="11" fillId="0" borderId="38" xfId="0" applyNumberFormat="1" applyFont="1" applyBorder="1" applyAlignment="1">
      <alignment horizontal="center"/>
    </xf>
    <xf numFmtId="0" fontId="13" fillId="0" borderId="58" xfId="0" applyFont="1" applyBorder="1" applyAlignment="1">
      <alignment horizontal="center" vertical="center" wrapText="1"/>
    </xf>
    <xf numFmtId="0" fontId="23" fillId="0" borderId="59" xfId="0" applyFont="1" applyBorder="1"/>
    <xf numFmtId="0" fontId="23" fillId="0" borderId="60" xfId="0" applyFont="1" applyBorder="1"/>
    <xf numFmtId="164" fontId="6" fillId="0" borderId="58" xfId="0" applyNumberFormat="1" applyFont="1" applyBorder="1" applyAlignment="1">
      <alignment horizontal="center" vertical="center" wrapText="1"/>
    </xf>
    <xf numFmtId="14" fontId="12" fillId="2" borderId="44" xfId="0" applyNumberFormat="1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/>
    </xf>
    <xf numFmtId="44" fontId="11" fillId="2" borderId="2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0" xfId="0" applyNumberFormat="1" applyFont="1" applyFill="1" applyBorder="1" applyAlignment="1">
      <alignment horizontal="center" vertical="center"/>
    </xf>
    <xf numFmtId="44" fontId="11" fillId="2" borderId="20" xfId="0" applyNumberFormat="1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vertical="center" wrapText="1"/>
    </xf>
    <xf numFmtId="14" fontId="12" fillId="2" borderId="18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/>
    </xf>
    <xf numFmtId="44" fontId="11" fillId="2" borderId="13" xfId="0" applyNumberFormat="1" applyFont="1" applyFill="1" applyBorder="1" applyAlignment="1">
      <alignment horizontal="center" vertical="center" wrapText="1"/>
    </xf>
    <xf numFmtId="14" fontId="12" fillId="2" borderId="36" xfId="0" applyNumberFormat="1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2" xfId="0" applyFont="1" applyFill="1" applyBorder="1" applyAlignment="1">
      <alignment horizontal="left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/>
    </xf>
    <xf numFmtId="44" fontId="11" fillId="2" borderId="22" xfId="0" applyNumberFormat="1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13" xfId="0" applyFont="1" applyFill="1" applyBorder="1"/>
    <xf numFmtId="0" fontId="11" fillId="2" borderId="13" xfId="0" applyFont="1" applyFill="1" applyBorder="1" applyAlignment="1">
      <alignment horizontal="center"/>
    </xf>
    <xf numFmtId="44" fontId="11" fillId="2" borderId="13" xfId="4" applyFont="1" applyFill="1" applyBorder="1" applyAlignment="1">
      <alignment horizontal="center"/>
    </xf>
    <xf numFmtId="14" fontId="12" fillId="2" borderId="51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vertical="center" wrapText="1"/>
    </xf>
    <xf numFmtId="0" fontId="0" fillId="2" borderId="13" xfId="0" applyFont="1" applyFill="1" applyBorder="1" applyAlignment="1">
      <alignment horizontal="center"/>
    </xf>
    <xf numFmtId="44" fontId="11" fillId="2" borderId="13" xfId="4" applyFont="1" applyFill="1" applyBorder="1" applyAlignment="1">
      <alignment vertical="center" wrapText="1"/>
    </xf>
    <xf numFmtId="44" fontId="11" fillId="2" borderId="13" xfId="0" applyNumberFormat="1" applyFont="1" applyFill="1" applyBorder="1" applyAlignment="1">
      <alignment vertical="center" wrapText="1"/>
    </xf>
    <xf numFmtId="14" fontId="12" fillId="2" borderId="52" xfId="0" applyNumberFormat="1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vertical="center" wrapText="1"/>
    </xf>
    <xf numFmtId="14" fontId="12" fillId="2" borderId="18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/>
    </xf>
    <xf numFmtId="44" fontId="11" fillId="2" borderId="12" xfId="0" applyNumberFormat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0" fillId="2" borderId="0" xfId="0" applyFont="1" applyFill="1" applyBorder="1"/>
    <xf numFmtId="44" fontId="11" fillId="2" borderId="22" xfId="0" applyNumberFormat="1" applyFont="1" applyFill="1" applyBorder="1" applyAlignment="1">
      <alignment vertical="center" wrapText="1"/>
    </xf>
    <xf numFmtId="14" fontId="12" fillId="2" borderId="11" xfId="0" applyNumberFormat="1" applyFont="1" applyFill="1" applyBorder="1" applyAlignment="1">
      <alignment horizontal="center" vertical="center" wrapText="1"/>
    </xf>
    <xf numFmtId="44" fontId="11" fillId="2" borderId="12" xfId="0" applyNumberFormat="1" applyFont="1" applyFill="1" applyBorder="1" applyAlignment="1">
      <alignment vertical="center" wrapText="1"/>
    </xf>
    <xf numFmtId="0" fontId="0" fillId="2" borderId="0" xfId="0" applyFont="1" applyFill="1"/>
    <xf numFmtId="0" fontId="11" fillId="2" borderId="48" xfId="0" applyFont="1" applyFill="1" applyBorder="1" applyAlignment="1">
      <alignment vertical="center" wrapText="1"/>
    </xf>
    <xf numFmtId="0" fontId="11" fillId="2" borderId="45" xfId="0" applyFont="1" applyFill="1" applyBorder="1" applyAlignment="1">
      <alignment horizontal="left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2" borderId="48" xfId="0" applyNumberFormat="1" applyFont="1" applyFill="1" applyBorder="1" applyAlignment="1">
      <alignment horizontal="center" vertical="center"/>
    </xf>
    <xf numFmtId="44" fontId="11" fillId="2" borderId="48" xfId="0" applyNumberFormat="1" applyFont="1" applyFill="1" applyBorder="1" applyAlignment="1">
      <alignment horizontal="center" vertical="center" wrapText="1"/>
    </xf>
    <xf numFmtId="44" fontId="11" fillId="2" borderId="48" xfId="0" applyNumberFormat="1" applyFont="1" applyFill="1" applyBorder="1" applyAlignment="1">
      <alignment vertical="center" wrapText="1"/>
    </xf>
    <xf numFmtId="0" fontId="11" fillId="2" borderId="54" xfId="0" applyFont="1" applyFill="1" applyBorder="1" applyAlignment="1">
      <alignment horizontal="center" vertical="center" wrapText="1"/>
    </xf>
    <xf numFmtId="44" fontId="11" fillId="2" borderId="13" xfId="4" applyFont="1" applyFill="1" applyBorder="1" applyAlignment="1">
      <alignment horizontal="center" vertical="center"/>
    </xf>
    <xf numFmtId="44" fontId="11" fillId="2" borderId="22" xfId="4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/>
    </xf>
    <xf numFmtId="44" fontId="11" fillId="2" borderId="22" xfId="4" applyFont="1" applyFill="1" applyBorder="1" applyAlignment="1">
      <alignment horizontal="center"/>
    </xf>
    <xf numFmtId="44" fontId="11" fillId="2" borderId="33" xfId="0" applyNumberFormat="1" applyFont="1" applyFill="1" applyBorder="1" applyAlignment="1">
      <alignment vertical="center" wrapText="1"/>
    </xf>
    <xf numFmtId="44" fontId="11" fillId="2" borderId="13" xfId="4" applyFont="1" applyFill="1" applyBorder="1"/>
    <xf numFmtId="0" fontId="11" fillId="2" borderId="55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44" fontId="11" fillId="0" borderId="13" xfId="4" applyFont="1" applyBorder="1" applyAlignment="1">
      <alignment horizontal="right"/>
    </xf>
    <xf numFmtId="0" fontId="11" fillId="2" borderId="2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23" fillId="0" borderId="22" xfId="0" applyFont="1" applyBorder="1" applyAlignment="1">
      <alignment horizontal="center"/>
    </xf>
    <xf numFmtId="44" fontId="11" fillId="0" borderId="22" xfId="4" applyFont="1" applyBorder="1" applyAlignment="1">
      <alignment horizontal="right"/>
    </xf>
    <xf numFmtId="0" fontId="11" fillId="2" borderId="34" xfId="0" applyFont="1" applyFill="1" applyBorder="1" applyAlignment="1">
      <alignment horizontal="center" vertical="center" wrapText="1"/>
    </xf>
    <xf numFmtId="44" fontId="11" fillId="0" borderId="48" xfId="4" applyFont="1" applyBorder="1" applyAlignment="1">
      <alignment horizontal="right"/>
    </xf>
    <xf numFmtId="0" fontId="11" fillId="2" borderId="15" xfId="0" applyFont="1" applyFill="1" applyBorder="1" applyAlignment="1">
      <alignment horizontal="center" vertical="center" wrapText="1"/>
    </xf>
    <xf numFmtId="14" fontId="12" fillId="2" borderId="49" xfId="0" applyNumberFormat="1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vertical="center" wrapText="1"/>
    </xf>
    <xf numFmtId="0" fontId="11" fillId="2" borderId="25" xfId="0" applyFont="1" applyFill="1" applyBorder="1" applyAlignment="1">
      <alignment horizontal="center" vertical="center"/>
    </xf>
    <xf numFmtId="0" fontId="11" fillId="2" borderId="57" xfId="0" applyFont="1" applyFill="1" applyBorder="1" applyAlignment="1">
      <alignment horizontal="center" vertical="center" wrapText="1"/>
    </xf>
    <xf numFmtId="44" fontId="11" fillId="2" borderId="45" xfId="0" applyNumberFormat="1" applyFont="1" applyFill="1" applyBorder="1" applyAlignment="1">
      <alignment vertical="center" wrapText="1"/>
    </xf>
    <xf numFmtId="0" fontId="11" fillId="0" borderId="13" xfId="0" applyFont="1" applyFill="1" applyBorder="1" applyAlignment="1">
      <alignment horizontal="center"/>
    </xf>
    <xf numFmtId="44" fontId="11" fillId="0" borderId="13" xfId="4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3" xfId="0" applyNumberFormat="1" applyFont="1" applyBorder="1" applyAlignment="1">
      <alignment horizontal="right"/>
    </xf>
    <xf numFmtId="0" fontId="11" fillId="2" borderId="55" xfId="0" applyFont="1" applyFill="1" applyBorder="1" applyAlignment="1">
      <alignment vertical="center" wrapText="1"/>
    </xf>
    <xf numFmtId="0" fontId="11" fillId="2" borderId="22" xfId="0" applyNumberFormat="1" applyFont="1" applyFill="1" applyBorder="1" applyAlignment="1">
      <alignment vertical="center"/>
    </xf>
    <xf numFmtId="14" fontId="12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NumberFormat="1" applyFont="1" applyFill="1" applyBorder="1" applyAlignment="1">
      <alignment horizontal="center" vertical="center"/>
    </xf>
    <xf numFmtId="44" fontId="11" fillId="2" borderId="0" xfId="0" applyNumberFormat="1" applyFont="1" applyFill="1" applyBorder="1" applyAlignment="1">
      <alignment horizontal="center" vertical="center" wrapText="1"/>
    </xf>
    <xf numFmtId="44" fontId="13" fillId="2" borderId="12" xfId="0" applyNumberFormat="1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center" vertical="center"/>
    </xf>
    <xf numFmtId="44" fontId="11" fillId="2" borderId="29" xfId="0" applyNumberFormat="1" applyFont="1" applyFill="1" applyBorder="1" applyAlignment="1">
      <alignment horizontal="center" vertical="center" wrapText="1"/>
    </xf>
    <xf numFmtId="14" fontId="20" fillId="0" borderId="0" xfId="0" applyNumberFormat="1" applyFont="1" applyBorder="1" applyAlignment="1">
      <alignment horizontal="center" vertical="center"/>
    </xf>
    <xf numFmtId="14" fontId="20" fillId="0" borderId="0" xfId="0" applyNumberFormat="1" applyFont="1" applyBorder="1" applyAlignment="1">
      <alignment vertical="center"/>
    </xf>
    <xf numFmtId="44" fontId="6" fillId="0" borderId="13" xfId="0" applyNumberFormat="1" applyFont="1" applyBorder="1"/>
    <xf numFmtId="14" fontId="12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44" fontId="6" fillId="0" borderId="0" xfId="0" applyNumberFormat="1" applyFont="1" applyBorder="1"/>
    <xf numFmtId="0" fontId="11" fillId="0" borderId="0" xfId="0" applyFont="1" applyAlignment="1"/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44" fontId="13" fillId="0" borderId="0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5">
    <cellStyle name="Moneda" xfId="4" builtinId="4"/>
    <cellStyle name="Normal" xfId="0" builtinId="0"/>
    <cellStyle name="Normal 2 2" xfId="2" xr:uid="{00000000-0005-0000-0000-000002000000}"/>
    <cellStyle name="Normal 3 2" xfId="3" xr:uid="{00000000-0005-0000-0000-000003000000}"/>
    <cellStyle name="Normal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149985</xdr:rowOff>
    </xdr:from>
    <xdr:to>
      <xdr:col>2</xdr:col>
      <xdr:colOff>250151</xdr:colOff>
      <xdr:row>2</xdr:row>
      <xdr:rowOff>266645</xdr:rowOff>
    </xdr:to>
    <xdr:pic>
      <xdr:nvPicPr>
        <xdr:cNvPr id="4" name="Imagen 4" descr="Logos DIF GDL Pagina Web-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49985"/>
          <a:ext cx="1914620" cy="886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182</xdr:row>
      <xdr:rowOff>149985</xdr:rowOff>
    </xdr:from>
    <xdr:to>
      <xdr:col>2</xdr:col>
      <xdr:colOff>514349</xdr:colOff>
      <xdr:row>184</xdr:row>
      <xdr:rowOff>266645</xdr:rowOff>
    </xdr:to>
    <xdr:pic>
      <xdr:nvPicPr>
        <xdr:cNvPr id="6" name="Imagen 4" descr="Logos DIF GDL Pagina Web-0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21</xdr:row>
      <xdr:rowOff>149985</xdr:rowOff>
    </xdr:from>
    <xdr:to>
      <xdr:col>2</xdr:col>
      <xdr:colOff>514349</xdr:colOff>
      <xdr:row>23</xdr:row>
      <xdr:rowOff>266645</xdr:rowOff>
    </xdr:to>
    <xdr:pic>
      <xdr:nvPicPr>
        <xdr:cNvPr id="8" name="Imagen 4" descr="Logos DIF GDL Pagina Web-0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</xdr:row>
      <xdr:rowOff>149985</xdr:rowOff>
    </xdr:from>
    <xdr:to>
      <xdr:col>2</xdr:col>
      <xdr:colOff>514349</xdr:colOff>
      <xdr:row>45</xdr:row>
      <xdr:rowOff>266645</xdr:rowOff>
    </xdr:to>
    <xdr:pic>
      <xdr:nvPicPr>
        <xdr:cNvPr id="9" name="Imagen 4" descr="Logos DIF GDL Pagina Web-0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83</xdr:row>
      <xdr:rowOff>149985</xdr:rowOff>
    </xdr:from>
    <xdr:to>
      <xdr:col>2</xdr:col>
      <xdr:colOff>514349</xdr:colOff>
      <xdr:row>85</xdr:row>
      <xdr:rowOff>266645</xdr:rowOff>
    </xdr:to>
    <xdr:pic>
      <xdr:nvPicPr>
        <xdr:cNvPr id="10" name="Imagen 4" descr="Logos DIF GDL Pagina Web-0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63</xdr:row>
      <xdr:rowOff>149985</xdr:rowOff>
    </xdr:from>
    <xdr:to>
      <xdr:col>2</xdr:col>
      <xdr:colOff>514349</xdr:colOff>
      <xdr:row>65</xdr:row>
      <xdr:rowOff>266645</xdr:rowOff>
    </xdr:to>
    <xdr:pic>
      <xdr:nvPicPr>
        <xdr:cNvPr id="11" name="Imagen 4" descr="Logos DIF GDL Pagina Web-0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06002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103</xdr:row>
      <xdr:rowOff>149985</xdr:rowOff>
    </xdr:from>
    <xdr:to>
      <xdr:col>2</xdr:col>
      <xdr:colOff>514349</xdr:colOff>
      <xdr:row>105</xdr:row>
      <xdr:rowOff>266645</xdr:rowOff>
    </xdr:to>
    <xdr:pic>
      <xdr:nvPicPr>
        <xdr:cNvPr id="13" name="Imagen 4" descr="Logos DIF GDL Pagina Web-0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341067"/>
          <a:ext cx="1602921" cy="87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123</xdr:row>
      <xdr:rowOff>149985</xdr:rowOff>
    </xdr:from>
    <xdr:to>
      <xdr:col>2</xdr:col>
      <xdr:colOff>514349</xdr:colOff>
      <xdr:row>125</xdr:row>
      <xdr:rowOff>266645</xdr:rowOff>
    </xdr:to>
    <xdr:pic>
      <xdr:nvPicPr>
        <xdr:cNvPr id="14" name="Imagen 4" descr="Logos DIF GDL Pagina Web-0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608600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143</xdr:row>
      <xdr:rowOff>149985</xdr:rowOff>
    </xdr:from>
    <xdr:to>
      <xdr:col>2</xdr:col>
      <xdr:colOff>514349</xdr:colOff>
      <xdr:row>145</xdr:row>
      <xdr:rowOff>266645</xdr:rowOff>
    </xdr:to>
    <xdr:pic>
      <xdr:nvPicPr>
        <xdr:cNvPr id="15" name="Imagen 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76132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163</xdr:row>
      <xdr:rowOff>149985</xdr:rowOff>
    </xdr:from>
    <xdr:to>
      <xdr:col>2</xdr:col>
      <xdr:colOff>514349</xdr:colOff>
      <xdr:row>165</xdr:row>
      <xdr:rowOff>266645</xdr:rowOff>
    </xdr:to>
    <xdr:pic>
      <xdr:nvPicPr>
        <xdr:cNvPr id="16" name="Imagen 4" descr="Logos DIF GDL Pagina Web-0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143665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203</xdr:row>
      <xdr:rowOff>149985</xdr:rowOff>
    </xdr:from>
    <xdr:to>
      <xdr:col>2</xdr:col>
      <xdr:colOff>514349</xdr:colOff>
      <xdr:row>205</xdr:row>
      <xdr:rowOff>266645</xdr:rowOff>
    </xdr:to>
    <xdr:pic>
      <xdr:nvPicPr>
        <xdr:cNvPr id="17" name="Imagen 4" descr="Logos DIF GDL Pagina Web-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24790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223</xdr:row>
      <xdr:rowOff>149985</xdr:rowOff>
    </xdr:from>
    <xdr:to>
      <xdr:col>2</xdr:col>
      <xdr:colOff>514349</xdr:colOff>
      <xdr:row>225</xdr:row>
      <xdr:rowOff>266645</xdr:rowOff>
    </xdr:to>
    <xdr:pic>
      <xdr:nvPicPr>
        <xdr:cNvPr id="18" name="Imagen 4" descr="Logos DIF GDL Pagina Web-0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764833"/>
          <a:ext cx="1602921" cy="875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238</xdr:row>
      <xdr:rowOff>149985</xdr:rowOff>
    </xdr:from>
    <xdr:to>
      <xdr:col>2</xdr:col>
      <xdr:colOff>514349</xdr:colOff>
      <xdr:row>240</xdr:row>
      <xdr:rowOff>266645</xdr:rowOff>
    </xdr:to>
    <xdr:pic>
      <xdr:nvPicPr>
        <xdr:cNvPr id="19" name="Imagen 4" descr="Logos DIF GDL Pagina Web-0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944400"/>
          <a:ext cx="1602921" cy="875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2" name="Imagen 4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7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0</xdr:rowOff>
    </xdr:from>
    <xdr:to>
      <xdr:col>2</xdr:col>
      <xdr:colOff>497523</xdr:colOff>
      <xdr:row>2</xdr:row>
      <xdr:rowOff>243912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370116</xdr:colOff>
      <xdr:row>0</xdr:row>
      <xdr:rowOff>47629</xdr:rowOff>
    </xdr:from>
    <xdr:to>
      <xdr:col>2</xdr:col>
      <xdr:colOff>887186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3"/>
  <sheetViews>
    <sheetView tabSelected="1" zoomScale="99" zoomScaleNormal="99" workbookViewId="0">
      <selection sqref="A1:J1"/>
    </sheetView>
  </sheetViews>
  <sheetFormatPr baseColWidth="10" defaultColWidth="0" defaultRowHeight="15"/>
  <cols>
    <col min="1" max="1" width="14.5703125" style="5" customWidth="1"/>
    <col min="2" max="2" width="10.42578125" style="5" customWidth="1"/>
    <col min="3" max="3" width="32.5703125" style="9" customWidth="1"/>
    <col min="4" max="4" width="29" style="5" customWidth="1"/>
    <col min="5" max="5" width="30.7109375" style="5" customWidth="1"/>
    <col min="6" max="6" width="20.85546875" style="9" customWidth="1"/>
    <col min="7" max="7" width="12.140625" customWidth="1"/>
    <col min="8" max="8" width="18.42578125" style="5" customWidth="1"/>
    <col min="9" max="9" width="13.85546875" customWidth="1"/>
    <col min="10" max="10" width="32.85546875" customWidth="1"/>
    <col min="11" max="11" width="0" hidden="1" customWidth="1"/>
    <col min="12" max="16384" width="11.140625" hidden="1"/>
  </cols>
  <sheetData>
    <row r="1" spans="1:10" ht="30" customHeight="1">
      <c r="A1" s="51" t="s">
        <v>52</v>
      </c>
      <c r="B1" s="52"/>
      <c r="C1" s="52"/>
      <c r="D1" s="52"/>
      <c r="E1" s="52"/>
      <c r="F1" s="52"/>
      <c r="G1" s="52"/>
      <c r="H1" s="52"/>
      <c r="I1" s="52"/>
      <c r="J1" s="53"/>
    </row>
    <row r="2" spans="1:10" ht="30" customHeight="1">
      <c r="A2" s="54" t="s">
        <v>105</v>
      </c>
      <c r="B2" s="55"/>
      <c r="C2" s="55"/>
      <c r="D2" s="55"/>
      <c r="E2" s="55"/>
      <c r="F2" s="55"/>
      <c r="G2" s="55"/>
      <c r="H2" s="55"/>
      <c r="I2" s="55"/>
      <c r="J2" s="56"/>
    </row>
    <row r="3" spans="1:10" ht="30" customHeight="1" thickBot="1">
      <c r="A3" s="57" t="s">
        <v>0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30" customHeight="1" thickBot="1">
      <c r="A4" s="111" t="s">
        <v>1</v>
      </c>
      <c r="B4" s="112" t="s">
        <v>2</v>
      </c>
      <c r="C4" s="113" t="s">
        <v>3</v>
      </c>
      <c r="D4" s="114" t="s">
        <v>4</v>
      </c>
      <c r="E4" s="112" t="s">
        <v>5</v>
      </c>
      <c r="F4" s="115" t="s">
        <v>26</v>
      </c>
      <c r="G4" s="116" t="s">
        <v>6</v>
      </c>
      <c r="H4" s="117" t="s">
        <v>7</v>
      </c>
      <c r="I4" s="117" t="s">
        <v>8</v>
      </c>
      <c r="J4" s="112" t="s">
        <v>9</v>
      </c>
    </row>
    <row r="5" spans="1:10" s="1" customFormat="1" ht="23.65" customHeight="1">
      <c r="A5" s="178">
        <v>46204</v>
      </c>
      <c r="B5" s="179">
        <v>1311</v>
      </c>
      <c r="C5" s="180" t="s">
        <v>148</v>
      </c>
      <c r="D5" s="179" t="s">
        <v>150</v>
      </c>
      <c r="E5" s="181" t="s">
        <v>13</v>
      </c>
      <c r="F5" s="182" t="s">
        <v>69</v>
      </c>
      <c r="G5" s="183">
        <v>5</v>
      </c>
      <c r="H5" s="184">
        <v>750</v>
      </c>
      <c r="I5" s="184">
        <f>H5*G5</f>
        <v>3750</v>
      </c>
      <c r="J5" s="185" t="s">
        <v>36</v>
      </c>
    </row>
    <row r="6" spans="1:10" s="1" customFormat="1" ht="23.65" customHeight="1">
      <c r="A6" s="125"/>
      <c r="B6" s="126"/>
      <c r="C6" s="186" t="s">
        <v>149</v>
      </c>
      <c r="D6" s="126"/>
      <c r="E6" s="187" t="s">
        <v>13</v>
      </c>
      <c r="F6" s="188" t="s">
        <v>69</v>
      </c>
      <c r="G6" s="189">
        <v>5</v>
      </c>
      <c r="H6" s="190">
        <v>750</v>
      </c>
      <c r="I6" s="190">
        <f>H6*G6</f>
        <v>3750</v>
      </c>
      <c r="J6" s="185" t="s">
        <v>36</v>
      </c>
    </row>
    <row r="7" spans="1:10" s="1" customFormat="1" ht="23.65" customHeight="1">
      <c r="A7" s="118">
        <v>46204</v>
      </c>
      <c r="B7" s="119">
        <v>1312</v>
      </c>
      <c r="C7" s="191" t="s">
        <v>152</v>
      </c>
      <c r="D7" s="119" t="s">
        <v>151</v>
      </c>
      <c r="E7" s="187" t="s">
        <v>13</v>
      </c>
      <c r="F7" s="188" t="s">
        <v>153</v>
      </c>
      <c r="G7" s="189">
        <v>5</v>
      </c>
      <c r="H7" s="190">
        <v>500</v>
      </c>
      <c r="I7" s="190">
        <f t="shared" ref="I7:I14" si="0">H7*G7</f>
        <v>2500</v>
      </c>
      <c r="J7" s="185" t="s">
        <v>36</v>
      </c>
    </row>
    <row r="8" spans="1:10" s="1" customFormat="1" ht="23.65" customHeight="1">
      <c r="A8" s="132"/>
      <c r="B8" s="133"/>
      <c r="C8" s="191" t="s">
        <v>154</v>
      </c>
      <c r="D8" s="133"/>
      <c r="E8" s="187" t="s">
        <v>13</v>
      </c>
      <c r="F8" s="188" t="s">
        <v>153</v>
      </c>
      <c r="G8" s="189">
        <v>51</v>
      </c>
      <c r="H8" s="190">
        <v>7500</v>
      </c>
      <c r="I8" s="190">
        <f t="shared" si="0"/>
        <v>382500</v>
      </c>
      <c r="J8" s="185" t="s">
        <v>36</v>
      </c>
    </row>
    <row r="9" spans="1:10" s="1" customFormat="1" ht="23.65" customHeight="1">
      <c r="A9" s="132"/>
      <c r="B9" s="133"/>
      <c r="C9" s="191" t="s">
        <v>155</v>
      </c>
      <c r="D9" s="133"/>
      <c r="E9" s="187" t="s">
        <v>13</v>
      </c>
      <c r="F9" s="188" t="s">
        <v>153</v>
      </c>
      <c r="G9" s="189">
        <v>1</v>
      </c>
      <c r="H9" s="190">
        <v>3750</v>
      </c>
      <c r="I9" s="190">
        <f t="shared" si="0"/>
        <v>3750</v>
      </c>
      <c r="J9" s="185" t="s">
        <v>36</v>
      </c>
    </row>
    <row r="10" spans="1:10" s="1" customFormat="1" ht="23.65" customHeight="1">
      <c r="A10" s="132"/>
      <c r="B10" s="133"/>
      <c r="C10" s="191" t="s">
        <v>156</v>
      </c>
      <c r="D10" s="133"/>
      <c r="E10" s="187" t="s">
        <v>13</v>
      </c>
      <c r="F10" s="188" t="s">
        <v>153</v>
      </c>
      <c r="G10" s="189">
        <v>23</v>
      </c>
      <c r="H10" s="190">
        <v>1000</v>
      </c>
      <c r="I10" s="190">
        <f t="shared" si="0"/>
        <v>23000</v>
      </c>
      <c r="J10" s="185" t="s">
        <v>36</v>
      </c>
    </row>
    <row r="11" spans="1:10" s="1" customFormat="1" ht="23.65" customHeight="1">
      <c r="A11" s="132"/>
      <c r="B11" s="133"/>
      <c r="C11" s="191" t="s">
        <v>157</v>
      </c>
      <c r="D11" s="133"/>
      <c r="E11" s="187" t="s">
        <v>13</v>
      </c>
      <c r="F11" s="188" t="s">
        <v>153</v>
      </c>
      <c r="G11" s="189">
        <v>43</v>
      </c>
      <c r="H11" s="190">
        <v>3750</v>
      </c>
      <c r="I11" s="190">
        <f t="shared" si="0"/>
        <v>161250</v>
      </c>
      <c r="J11" s="185" t="s">
        <v>36</v>
      </c>
    </row>
    <row r="12" spans="1:10" s="1" customFormat="1" ht="23.65" customHeight="1">
      <c r="A12" s="132"/>
      <c r="B12" s="133"/>
      <c r="C12" s="191" t="s">
        <v>158</v>
      </c>
      <c r="D12" s="133"/>
      <c r="E12" s="187" t="s">
        <v>13</v>
      </c>
      <c r="F12" s="188" t="s">
        <v>153</v>
      </c>
      <c r="G12" s="189">
        <v>2</v>
      </c>
      <c r="H12" s="190">
        <v>1500</v>
      </c>
      <c r="I12" s="190">
        <f t="shared" si="0"/>
        <v>3000</v>
      </c>
      <c r="J12" s="185" t="s">
        <v>36</v>
      </c>
    </row>
    <row r="13" spans="1:10" s="1" customFormat="1" ht="23.65" customHeight="1">
      <c r="A13" s="125"/>
      <c r="B13" s="126"/>
      <c r="C13" s="191" t="s">
        <v>159</v>
      </c>
      <c r="D13" s="126"/>
      <c r="E13" s="187" t="s">
        <v>13</v>
      </c>
      <c r="F13" s="188" t="s">
        <v>153</v>
      </c>
      <c r="G13" s="189">
        <v>2</v>
      </c>
      <c r="H13" s="190">
        <v>400</v>
      </c>
      <c r="I13" s="190">
        <f t="shared" si="0"/>
        <v>800</v>
      </c>
      <c r="J13" s="185" t="s">
        <v>36</v>
      </c>
    </row>
    <row r="14" spans="1:10" s="1" customFormat="1" ht="23.65" customHeight="1">
      <c r="A14" s="192">
        <v>46204</v>
      </c>
      <c r="B14" s="121">
        <v>1313</v>
      </c>
      <c r="C14" s="191" t="s">
        <v>161</v>
      </c>
      <c r="D14" s="193" t="s">
        <v>160</v>
      </c>
      <c r="E14" s="187" t="s">
        <v>13</v>
      </c>
      <c r="F14" s="188" t="s">
        <v>162</v>
      </c>
      <c r="G14" s="189">
        <v>2</v>
      </c>
      <c r="H14" s="190">
        <v>25</v>
      </c>
      <c r="I14" s="190">
        <f t="shared" si="0"/>
        <v>50</v>
      </c>
      <c r="J14" s="185" t="s">
        <v>36</v>
      </c>
    </row>
    <row r="15" spans="1:10" s="1" customFormat="1">
      <c r="A15" s="118">
        <v>46204</v>
      </c>
      <c r="B15" s="119">
        <v>1314</v>
      </c>
      <c r="C15" s="120" t="s">
        <v>53</v>
      </c>
      <c r="D15" s="120" t="s">
        <v>54</v>
      </c>
      <c r="E15" s="187" t="s">
        <v>13</v>
      </c>
      <c r="F15" s="119" t="s">
        <v>37</v>
      </c>
      <c r="G15" s="122">
        <v>220</v>
      </c>
      <c r="H15" s="123">
        <v>328.02</v>
      </c>
      <c r="I15" s="123">
        <f>H15*G15</f>
        <v>72164.399999999994</v>
      </c>
      <c r="J15" s="124" t="s">
        <v>36</v>
      </c>
    </row>
    <row r="16" spans="1:10" s="1" customFormat="1">
      <c r="A16" s="125"/>
      <c r="B16" s="126"/>
      <c r="C16" s="127"/>
      <c r="D16" s="127"/>
      <c r="E16" s="128" t="s">
        <v>58</v>
      </c>
      <c r="F16" s="126"/>
      <c r="G16" s="129"/>
      <c r="H16" s="130"/>
      <c r="I16" s="130"/>
      <c r="J16" s="131"/>
    </row>
    <row r="17" spans="1:11" s="1" customFormat="1" ht="23.65" customHeight="1">
      <c r="A17" s="192">
        <v>46204</v>
      </c>
      <c r="B17" s="121">
        <v>1315</v>
      </c>
      <c r="C17" s="191" t="s">
        <v>163</v>
      </c>
      <c r="D17" s="193" t="s">
        <v>164</v>
      </c>
      <c r="E17" s="187" t="s">
        <v>13</v>
      </c>
      <c r="F17" s="188" t="s">
        <v>38</v>
      </c>
      <c r="G17" s="189">
        <v>1</v>
      </c>
      <c r="H17" s="190">
        <v>35000</v>
      </c>
      <c r="I17" s="190">
        <f>H17*G17</f>
        <v>35000</v>
      </c>
      <c r="J17" s="194" t="s">
        <v>68</v>
      </c>
    </row>
    <row r="18" spans="1:11" s="1" customFormat="1" ht="23.65" customHeight="1">
      <c r="A18" s="118">
        <v>46205</v>
      </c>
      <c r="B18" s="119">
        <v>1316</v>
      </c>
      <c r="C18" s="120" t="s">
        <v>55</v>
      </c>
      <c r="D18" s="120" t="s">
        <v>56</v>
      </c>
      <c r="E18" s="121" t="s">
        <v>57</v>
      </c>
      <c r="F18" s="119" t="s">
        <v>38</v>
      </c>
      <c r="G18" s="122">
        <v>1</v>
      </c>
      <c r="H18" s="123">
        <v>1000</v>
      </c>
      <c r="I18" s="123">
        <f>H18*G18</f>
        <v>1000</v>
      </c>
      <c r="J18" s="124" t="s">
        <v>36</v>
      </c>
    </row>
    <row r="19" spans="1:11" s="1" customFormat="1" ht="23.65" customHeight="1">
      <c r="A19" s="125"/>
      <c r="B19" s="126"/>
      <c r="C19" s="127"/>
      <c r="D19" s="127"/>
      <c r="E19" s="128" t="s">
        <v>58</v>
      </c>
      <c r="F19" s="126"/>
      <c r="G19" s="129"/>
      <c r="H19" s="130"/>
      <c r="I19" s="130"/>
      <c r="J19" s="131"/>
    </row>
    <row r="20" spans="1:11" s="1" customFormat="1" ht="23.65" customHeight="1">
      <c r="A20" s="192">
        <v>46206</v>
      </c>
      <c r="B20" s="121">
        <v>1317</v>
      </c>
      <c r="C20" s="186" t="s">
        <v>64</v>
      </c>
      <c r="D20" s="193" t="s">
        <v>65</v>
      </c>
      <c r="E20" s="121" t="s">
        <v>13</v>
      </c>
      <c r="F20" s="195" t="s">
        <v>37</v>
      </c>
      <c r="G20" s="196">
        <v>833</v>
      </c>
      <c r="H20" s="197">
        <v>269</v>
      </c>
      <c r="I20" s="197">
        <f>H20*G20</f>
        <v>224077</v>
      </c>
      <c r="J20" s="194" t="s">
        <v>36</v>
      </c>
    </row>
    <row r="21" spans="1:11" ht="43.5" thickBot="1">
      <c r="A21" s="198">
        <v>46206</v>
      </c>
      <c r="B21" s="199">
        <v>1318</v>
      </c>
      <c r="C21" s="200" t="s">
        <v>165</v>
      </c>
      <c r="D21" s="201" t="s">
        <v>166</v>
      </c>
      <c r="E21" s="199" t="s">
        <v>13</v>
      </c>
      <c r="F21" s="202" t="s">
        <v>38</v>
      </c>
      <c r="G21" s="203">
        <v>1</v>
      </c>
      <c r="H21" s="204">
        <v>1800</v>
      </c>
      <c r="I21" s="204">
        <f>H21*G21</f>
        <v>1800</v>
      </c>
      <c r="J21" s="205" t="s">
        <v>36</v>
      </c>
    </row>
    <row r="22" spans="1:11" ht="30" customHeight="1">
      <c r="A22" s="51" t="s">
        <v>52</v>
      </c>
      <c r="B22" s="52"/>
      <c r="C22" s="52"/>
      <c r="D22" s="52"/>
      <c r="E22" s="52"/>
      <c r="F22" s="52"/>
      <c r="G22" s="52"/>
      <c r="H22" s="52"/>
      <c r="I22" s="52"/>
      <c r="J22" s="53"/>
    </row>
    <row r="23" spans="1:11" ht="30" customHeight="1">
      <c r="A23" s="54" t="s">
        <v>105</v>
      </c>
      <c r="B23" s="55"/>
      <c r="C23" s="55"/>
      <c r="D23" s="55"/>
      <c r="E23" s="55"/>
      <c r="F23" s="55"/>
      <c r="G23" s="55"/>
      <c r="H23" s="55"/>
      <c r="I23" s="55"/>
      <c r="J23" s="56"/>
    </row>
    <row r="24" spans="1:11" ht="30" customHeight="1" thickBot="1">
      <c r="A24" s="57" t="s">
        <v>0</v>
      </c>
      <c r="B24" s="58"/>
      <c r="C24" s="58"/>
      <c r="D24" s="58"/>
      <c r="E24" s="58"/>
      <c r="F24" s="58"/>
      <c r="G24" s="58"/>
      <c r="H24" s="58"/>
      <c r="I24" s="58"/>
      <c r="J24" s="59"/>
    </row>
    <row r="25" spans="1:11" ht="30" customHeight="1" thickBot="1">
      <c r="A25" s="111" t="s">
        <v>1</v>
      </c>
      <c r="B25" s="112" t="s">
        <v>2</v>
      </c>
      <c r="C25" s="113" t="s">
        <v>3</v>
      </c>
      <c r="D25" s="114" t="s">
        <v>4</v>
      </c>
      <c r="E25" s="112" t="s">
        <v>5</v>
      </c>
      <c r="F25" s="115" t="s">
        <v>26</v>
      </c>
      <c r="G25" s="116" t="s">
        <v>6</v>
      </c>
      <c r="H25" s="117" t="s">
        <v>7</v>
      </c>
      <c r="I25" s="117" t="s">
        <v>8</v>
      </c>
      <c r="J25" s="112" t="s">
        <v>9</v>
      </c>
    </row>
    <row r="26" spans="1:11" s="1" customFormat="1" ht="21.4" customHeight="1">
      <c r="A26" s="132">
        <v>46210</v>
      </c>
      <c r="B26" s="133">
        <v>1319</v>
      </c>
      <c r="C26" s="134" t="s">
        <v>66</v>
      </c>
      <c r="D26" s="134" t="s">
        <v>67</v>
      </c>
      <c r="E26" s="135" t="s">
        <v>57</v>
      </c>
      <c r="F26" s="133" t="s">
        <v>38</v>
      </c>
      <c r="G26" s="136">
        <v>1</v>
      </c>
      <c r="H26" s="137">
        <v>17390</v>
      </c>
      <c r="I26" s="137">
        <f>H26*G26</f>
        <v>17390</v>
      </c>
      <c r="J26" s="138" t="s">
        <v>36</v>
      </c>
    </row>
    <row r="27" spans="1:11" s="1" customFormat="1" ht="24.95" customHeight="1">
      <c r="A27" s="125"/>
      <c r="B27" s="126"/>
      <c r="C27" s="127"/>
      <c r="D27" s="127"/>
      <c r="E27" s="128" t="s">
        <v>58</v>
      </c>
      <c r="F27" s="126"/>
      <c r="G27" s="129"/>
      <c r="H27" s="130"/>
      <c r="I27" s="130"/>
      <c r="J27" s="131"/>
    </row>
    <row r="28" spans="1:11" s="1" customFormat="1" ht="30.4" customHeight="1">
      <c r="A28" s="192">
        <v>46211</v>
      </c>
      <c r="B28" s="121">
        <v>1320</v>
      </c>
      <c r="C28" s="206" t="s">
        <v>167</v>
      </c>
      <c r="D28" s="206" t="s">
        <v>168</v>
      </c>
      <c r="E28" s="207" t="s">
        <v>13</v>
      </c>
      <c r="F28" s="207" t="s">
        <v>37</v>
      </c>
      <c r="G28" s="207">
        <v>2</v>
      </c>
      <c r="H28" s="208">
        <v>1499.5</v>
      </c>
      <c r="I28" s="197">
        <f>H28*G28</f>
        <v>2999</v>
      </c>
      <c r="J28" s="194" t="s">
        <v>36</v>
      </c>
    </row>
    <row r="29" spans="1:11" s="33" customFormat="1" ht="28.5">
      <c r="A29" s="209">
        <v>46211</v>
      </c>
      <c r="B29" s="119">
        <v>1321</v>
      </c>
      <c r="C29" s="210" t="s">
        <v>170</v>
      </c>
      <c r="D29" s="119" t="s">
        <v>169</v>
      </c>
      <c r="E29" s="121" t="s">
        <v>13</v>
      </c>
      <c r="F29" s="211" t="s">
        <v>37</v>
      </c>
      <c r="G29" s="121">
        <v>11</v>
      </c>
      <c r="H29" s="212">
        <v>400</v>
      </c>
      <c r="I29" s="213">
        <f t="shared" ref="I29:I49" si="1">H29*G29</f>
        <v>4400</v>
      </c>
      <c r="J29" s="194" t="s">
        <v>36</v>
      </c>
      <c r="K29" s="34"/>
    </row>
    <row r="30" spans="1:11" s="33" customFormat="1" ht="28.5">
      <c r="A30" s="214"/>
      <c r="B30" s="126"/>
      <c r="C30" s="210" t="s">
        <v>171</v>
      </c>
      <c r="D30" s="126"/>
      <c r="E30" s="121" t="s">
        <v>13</v>
      </c>
      <c r="F30" s="211" t="s">
        <v>38</v>
      </c>
      <c r="G30" s="121">
        <v>1</v>
      </c>
      <c r="H30" s="212">
        <v>450</v>
      </c>
      <c r="I30" s="213">
        <f t="shared" si="1"/>
        <v>450</v>
      </c>
      <c r="J30" s="194" t="s">
        <v>36</v>
      </c>
      <c r="K30" s="34"/>
    </row>
    <row r="31" spans="1:11" s="16" customFormat="1" ht="28.5">
      <c r="A31" s="192">
        <v>46211</v>
      </c>
      <c r="B31" s="215">
        <v>1322</v>
      </c>
      <c r="C31" s="216" t="s">
        <v>71</v>
      </c>
      <c r="D31" s="186" t="s">
        <v>70</v>
      </c>
      <c r="E31" s="121" t="s">
        <v>13</v>
      </c>
      <c r="F31" s="121" t="s">
        <v>69</v>
      </c>
      <c r="G31" s="121">
        <v>3</v>
      </c>
      <c r="H31" s="212">
        <v>3000</v>
      </c>
      <c r="I31" s="213">
        <f t="shared" si="1"/>
        <v>9000</v>
      </c>
      <c r="J31" s="194" t="s">
        <v>36</v>
      </c>
    </row>
    <row r="32" spans="1:11" s="16" customFormat="1" ht="28.5">
      <c r="A32" s="217">
        <v>46211</v>
      </c>
      <c r="B32" s="218">
        <v>1323</v>
      </c>
      <c r="C32" s="216" t="s">
        <v>149</v>
      </c>
      <c r="D32" s="120" t="s">
        <v>150</v>
      </c>
      <c r="E32" s="121" t="s">
        <v>13</v>
      </c>
      <c r="F32" s="121" t="s">
        <v>69</v>
      </c>
      <c r="G32" s="121">
        <v>9</v>
      </c>
      <c r="H32" s="212">
        <v>750</v>
      </c>
      <c r="I32" s="213">
        <f t="shared" si="1"/>
        <v>6750</v>
      </c>
      <c r="J32" s="194" t="s">
        <v>36</v>
      </c>
    </row>
    <row r="33" spans="1:10" s="16" customFormat="1" ht="28.5">
      <c r="A33" s="217"/>
      <c r="B33" s="218"/>
      <c r="C33" s="216" t="s">
        <v>148</v>
      </c>
      <c r="D33" s="127"/>
      <c r="E33" s="121" t="s">
        <v>13</v>
      </c>
      <c r="F33" s="121" t="s">
        <v>69</v>
      </c>
      <c r="G33" s="121">
        <v>9</v>
      </c>
      <c r="H33" s="212">
        <v>750</v>
      </c>
      <c r="I33" s="213">
        <f t="shared" si="1"/>
        <v>6750</v>
      </c>
      <c r="J33" s="194" t="s">
        <v>36</v>
      </c>
    </row>
    <row r="34" spans="1:10" s="16" customFormat="1" ht="28.5">
      <c r="A34" s="192">
        <v>46211</v>
      </c>
      <c r="B34" s="121">
        <v>1324</v>
      </c>
      <c r="C34" s="216" t="s">
        <v>174</v>
      </c>
      <c r="D34" s="186" t="s">
        <v>172</v>
      </c>
      <c r="E34" s="121" t="s">
        <v>13</v>
      </c>
      <c r="F34" s="121" t="s">
        <v>173</v>
      </c>
      <c r="G34" s="121">
        <v>7</v>
      </c>
      <c r="H34" s="212">
        <v>100</v>
      </c>
      <c r="I34" s="213">
        <f t="shared" si="1"/>
        <v>700</v>
      </c>
      <c r="J34" s="194" t="s">
        <v>36</v>
      </c>
    </row>
    <row r="35" spans="1:10" s="16" customFormat="1" ht="28.5">
      <c r="A35" s="192">
        <v>46211</v>
      </c>
      <c r="B35" s="121">
        <v>1325</v>
      </c>
      <c r="C35" s="216" t="s">
        <v>176</v>
      </c>
      <c r="D35" s="186" t="s">
        <v>175</v>
      </c>
      <c r="E35" s="121" t="s">
        <v>13</v>
      </c>
      <c r="F35" s="121" t="s">
        <v>69</v>
      </c>
      <c r="G35" s="121">
        <v>1</v>
      </c>
      <c r="H35" s="212">
        <v>3000</v>
      </c>
      <c r="I35" s="213">
        <f t="shared" si="1"/>
        <v>3000</v>
      </c>
      <c r="J35" s="194" t="s">
        <v>36</v>
      </c>
    </row>
    <row r="36" spans="1:10" s="16" customFormat="1" ht="14.25">
      <c r="A36" s="118">
        <v>46211</v>
      </c>
      <c r="B36" s="119">
        <v>1326</v>
      </c>
      <c r="C36" s="180" t="s">
        <v>59</v>
      </c>
      <c r="D36" s="134" t="s">
        <v>60</v>
      </c>
      <c r="E36" s="135" t="s">
        <v>13</v>
      </c>
      <c r="F36" s="219" t="s">
        <v>37</v>
      </c>
      <c r="G36" s="220">
        <v>16</v>
      </c>
      <c r="H36" s="221">
        <v>289.14</v>
      </c>
      <c r="I36" s="213">
        <f t="shared" si="1"/>
        <v>4626.24</v>
      </c>
      <c r="J36" s="138" t="s">
        <v>36</v>
      </c>
    </row>
    <row r="37" spans="1:10" s="16" customFormat="1" ht="14.25">
      <c r="A37" s="132"/>
      <c r="B37" s="133"/>
      <c r="C37" s="186" t="s">
        <v>61</v>
      </c>
      <c r="D37" s="134"/>
      <c r="E37" s="222" t="s">
        <v>13</v>
      </c>
      <c r="F37" s="195" t="s">
        <v>37</v>
      </c>
      <c r="G37" s="196">
        <v>10</v>
      </c>
      <c r="H37" s="197">
        <v>325.41000000000003</v>
      </c>
      <c r="I37" s="213">
        <f t="shared" si="1"/>
        <v>3254.1000000000004</v>
      </c>
      <c r="J37" s="138"/>
    </row>
    <row r="38" spans="1:10" s="16" customFormat="1" ht="14.25">
      <c r="A38" s="132"/>
      <c r="B38" s="133"/>
      <c r="C38" s="186" t="s">
        <v>62</v>
      </c>
      <c r="D38" s="134"/>
      <c r="E38" s="222" t="s">
        <v>13</v>
      </c>
      <c r="F38" s="195" t="s">
        <v>37</v>
      </c>
      <c r="G38" s="196">
        <v>12</v>
      </c>
      <c r="H38" s="197">
        <v>335.8</v>
      </c>
      <c r="I38" s="213">
        <f t="shared" si="1"/>
        <v>4029.6000000000004</v>
      </c>
      <c r="J38" s="138"/>
    </row>
    <row r="39" spans="1:10" s="16" customFormat="1" ht="28.5">
      <c r="A39" s="125"/>
      <c r="B39" s="126"/>
      <c r="C39" s="191" t="s">
        <v>63</v>
      </c>
      <c r="D39" s="134"/>
      <c r="E39" s="223" t="s">
        <v>58</v>
      </c>
      <c r="F39" s="188" t="s">
        <v>37</v>
      </c>
      <c r="G39" s="189">
        <v>5</v>
      </c>
      <c r="H39" s="190">
        <v>510.19</v>
      </c>
      <c r="I39" s="213">
        <f t="shared" si="1"/>
        <v>2550.9499999999998</v>
      </c>
      <c r="J39" s="138"/>
    </row>
    <row r="40" spans="1:10" s="1" customFormat="1" ht="23.65" customHeight="1">
      <c r="A40" s="192">
        <v>46211</v>
      </c>
      <c r="B40" s="121">
        <v>1327</v>
      </c>
      <c r="C40" s="186" t="s">
        <v>178</v>
      </c>
      <c r="D40" s="186" t="s">
        <v>177</v>
      </c>
      <c r="E40" s="222" t="s">
        <v>13</v>
      </c>
      <c r="F40" s="195" t="s">
        <v>179</v>
      </c>
      <c r="G40" s="196">
        <v>20</v>
      </c>
      <c r="H40" s="197">
        <v>2500</v>
      </c>
      <c r="I40" s="213">
        <f t="shared" si="1"/>
        <v>50000</v>
      </c>
      <c r="J40" s="194" t="s">
        <v>36</v>
      </c>
    </row>
    <row r="41" spans="1:10" s="1" customFormat="1" ht="23.65" customHeight="1">
      <c r="A41" s="118">
        <v>46212</v>
      </c>
      <c r="B41" s="119">
        <v>1328</v>
      </c>
      <c r="C41" s="186" t="s">
        <v>180</v>
      </c>
      <c r="D41" s="186" t="s">
        <v>182</v>
      </c>
      <c r="E41" s="121" t="s">
        <v>13</v>
      </c>
      <c r="F41" s="195" t="s">
        <v>37</v>
      </c>
      <c r="G41" s="196">
        <v>672</v>
      </c>
      <c r="H41" s="197">
        <v>8.5</v>
      </c>
      <c r="I41" s="213">
        <f t="shared" si="1"/>
        <v>5712</v>
      </c>
      <c r="J41" s="194" t="s">
        <v>36</v>
      </c>
    </row>
    <row r="42" spans="1:10" s="1" customFormat="1" ht="23.65" customHeight="1">
      <c r="A42" s="125"/>
      <c r="B42" s="126"/>
      <c r="C42" s="186" t="s">
        <v>181</v>
      </c>
      <c r="D42" s="224"/>
      <c r="E42" s="121" t="s">
        <v>13</v>
      </c>
      <c r="F42" s="195" t="s">
        <v>37</v>
      </c>
      <c r="G42" s="196">
        <v>336</v>
      </c>
      <c r="H42" s="197">
        <v>6.77</v>
      </c>
      <c r="I42" s="213">
        <f t="shared" si="1"/>
        <v>2274.7199999999998</v>
      </c>
      <c r="J42" s="194" t="s">
        <v>36</v>
      </c>
    </row>
    <row r="43" spans="1:10" s="1" customFormat="1" ht="23.65" customHeight="1" thickBot="1">
      <c r="A43" s="198">
        <v>46216</v>
      </c>
      <c r="B43" s="199">
        <v>1329</v>
      </c>
      <c r="C43" s="200" t="s">
        <v>183</v>
      </c>
      <c r="D43" s="200" t="s">
        <v>184</v>
      </c>
      <c r="E43" s="199" t="s">
        <v>13</v>
      </c>
      <c r="F43" s="202" t="s">
        <v>37</v>
      </c>
      <c r="G43" s="203">
        <v>300</v>
      </c>
      <c r="H43" s="204">
        <v>454</v>
      </c>
      <c r="I43" s="225">
        <f t="shared" si="1"/>
        <v>136200</v>
      </c>
      <c r="J43" s="205" t="s">
        <v>36</v>
      </c>
    </row>
    <row r="44" spans="1:10" ht="30" customHeight="1">
      <c r="A44" s="51" t="s">
        <v>52</v>
      </c>
      <c r="B44" s="52"/>
      <c r="C44" s="52"/>
      <c r="D44" s="52"/>
      <c r="E44" s="52"/>
      <c r="F44" s="52"/>
      <c r="G44" s="52"/>
      <c r="H44" s="52"/>
      <c r="I44" s="52"/>
      <c r="J44" s="53"/>
    </row>
    <row r="45" spans="1:10" ht="30" customHeight="1">
      <c r="A45" s="54" t="s">
        <v>105</v>
      </c>
      <c r="B45" s="55"/>
      <c r="C45" s="55"/>
      <c r="D45" s="55"/>
      <c r="E45" s="55"/>
      <c r="F45" s="55"/>
      <c r="G45" s="55"/>
      <c r="H45" s="55"/>
      <c r="I45" s="55"/>
      <c r="J45" s="56"/>
    </row>
    <row r="46" spans="1:10" ht="30" customHeight="1" thickBot="1">
      <c r="A46" s="57" t="s">
        <v>0</v>
      </c>
      <c r="B46" s="58"/>
      <c r="C46" s="58"/>
      <c r="D46" s="58"/>
      <c r="E46" s="58"/>
      <c r="F46" s="58"/>
      <c r="G46" s="58"/>
      <c r="H46" s="58"/>
      <c r="I46" s="58"/>
      <c r="J46" s="59"/>
    </row>
    <row r="47" spans="1:10" s="153" customFormat="1" ht="30" customHeight="1" thickBot="1">
      <c r="A47" s="111" t="s">
        <v>1</v>
      </c>
      <c r="B47" s="112" t="s">
        <v>2</v>
      </c>
      <c r="C47" s="113" t="s">
        <v>3</v>
      </c>
      <c r="D47" s="114" t="s">
        <v>4</v>
      </c>
      <c r="E47" s="112" t="s">
        <v>5</v>
      </c>
      <c r="F47" s="115" t="s">
        <v>26</v>
      </c>
      <c r="G47" s="116" t="s">
        <v>6</v>
      </c>
      <c r="H47" s="117" t="s">
        <v>7</v>
      </c>
      <c r="I47" s="117" t="s">
        <v>8</v>
      </c>
      <c r="J47" s="112" t="s">
        <v>9</v>
      </c>
    </row>
    <row r="48" spans="1:10" s="228" customFormat="1" ht="23.65" customHeight="1">
      <c r="A48" s="226">
        <v>46217</v>
      </c>
      <c r="B48" s="135">
        <v>1330</v>
      </c>
      <c r="C48" s="180" t="s">
        <v>185</v>
      </c>
      <c r="D48" s="180" t="s">
        <v>186</v>
      </c>
      <c r="E48" s="135" t="s">
        <v>13</v>
      </c>
      <c r="F48" s="219" t="s">
        <v>153</v>
      </c>
      <c r="G48" s="220">
        <v>7</v>
      </c>
      <c r="H48" s="221">
        <v>100</v>
      </c>
      <c r="I48" s="227">
        <f t="shared" si="1"/>
        <v>700</v>
      </c>
      <c r="J48" s="135" t="s">
        <v>36</v>
      </c>
    </row>
    <row r="49" spans="1:10" s="228" customFormat="1" ht="23.65" customHeight="1">
      <c r="A49" s="118">
        <v>46218</v>
      </c>
      <c r="B49" s="119">
        <v>1331</v>
      </c>
      <c r="C49" s="186" t="s">
        <v>187</v>
      </c>
      <c r="D49" s="120" t="s">
        <v>191</v>
      </c>
      <c r="E49" s="121" t="s">
        <v>13</v>
      </c>
      <c r="F49" s="195" t="s">
        <v>37</v>
      </c>
      <c r="G49" s="196">
        <v>16</v>
      </c>
      <c r="H49" s="197">
        <v>450</v>
      </c>
      <c r="I49" s="213">
        <f t="shared" si="1"/>
        <v>7200</v>
      </c>
      <c r="J49" s="121" t="s">
        <v>36</v>
      </c>
    </row>
    <row r="50" spans="1:10" s="228" customFormat="1" ht="23.65" customHeight="1">
      <c r="A50" s="132"/>
      <c r="B50" s="133"/>
      <c r="C50" s="186" t="s">
        <v>188</v>
      </c>
      <c r="D50" s="134"/>
      <c r="E50" s="121" t="s">
        <v>13</v>
      </c>
      <c r="F50" s="195" t="s">
        <v>37</v>
      </c>
      <c r="G50" s="196">
        <v>1</v>
      </c>
      <c r="H50" s="197">
        <v>800</v>
      </c>
      <c r="I50" s="213">
        <f t="shared" ref="I50:I113" si="2">H50*G50</f>
        <v>800</v>
      </c>
      <c r="J50" s="121" t="s">
        <v>36</v>
      </c>
    </row>
    <row r="51" spans="1:10" s="228" customFormat="1" ht="23.65" customHeight="1">
      <c r="A51" s="132"/>
      <c r="B51" s="133"/>
      <c r="C51" s="186" t="s">
        <v>189</v>
      </c>
      <c r="D51" s="134"/>
      <c r="E51" s="121" t="s">
        <v>13</v>
      </c>
      <c r="F51" s="195" t="s">
        <v>37</v>
      </c>
      <c r="G51" s="196">
        <v>1</v>
      </c>
      <c r="H51" s="197">
        <v>3000</v>
      </c>
      <c r="I51" s="213">
        <f t="shared" si="2"/>
        <v>3000</v>
      </c>
      <c r="J51" s="121" t="s">
        <v>36</v>
      </c>
    </row>
    <row r="52" spans="1:10" s="228" customFormat="1" ht="23.65" customHeight="1">
      <c r="A52" s="125"/>
      <c r="B52" s="126"/>
      <c r="C52" s="186" t="s">
        <v>190</v>
      </c>
      <c r="D52" s="127"/>
      <c r="E52" s="121" t="s">
        <v>13</v>
      </c>
      <c r="F52" s="195" t="s">
        <v>37</v>
      </c>
      <c r="G52" s="196">
        <v>1</v>
      </c>
      <c r="H52" s="197">
        <v>1000</v>
      </c>
      <c r="I52" s="213">
        <f t="shared" si="2"/>
        <v>1000</v>
      </c>
      <c r="J52" s="121" t="s">
        <v>36</v>
      </c>
    </row>
    <row r="53" spans="1:10" s="228" customFormat="1" ht="23.65" customHeight="1">
      <c r="A53" s="118">
        <v>46218</v>
      </c>
      <c r="B53" s="119">
        <v>1332</v>
      </c>
      <c r="C53" s="186" t="s">
        <v>192</v>
      </c>
      <c r="D53" s="120" t="s">
        <v>195</v>
      </c>
      <c r="E53" s="121" t="s">
        <v>13</v>
      </c>
      <c r="F53" s="195" t="s">
        <v>162</v>
      </c>
      <c r="G53" s="196">
        <v>30</v>
      </c>
      <c r="H53" s="197">
        <v>136.1</v>
      </c>
      <c r="I53" s="213">
        <f t="shared" si="2"/>
        <v>4083</v>
      </c>
      <c r="J53" s="121" t="s">
        <v>36</v>
      </c>
    </row>
    <row r="54" spans="1:10" s="228" customFormat="1" ht="23.65" customHeight="1">
      <c r="A54" s="132"/>
      <c r="B54" s="133"/>
      <c r="C54" s="186" t="s">
        <v>193</v>
      </c>
      <c r="D54" s="134"/>
      <c r="E54" s="121" t="s">
        <v>13</v>
      </c>
      <c r="F54" s="195" t="s">
        <v>37</v>
      </c>
      <c r="G54" s="196">
        <v>50</v>
      </c>
      <c r="H54" s="197">
        <v>31.64</v>
      </c>
      <c r="I54" s="213">
        <f t="shared" si="2"/>
        <v>1582</v>
      </c>
      <c r="J54" s="121" t="s">
        <v>36</v>
      </c>
    </row>
    <row r="55" spans="1:10" s="228" customFormat="1" ht="23.65" customHeight="1">
      <c r="A55" s="125"/>
      <c r="B55" s="126"/>
      <c r="C55" s="191" t="s">
        <v>194</v>
      </c>
      <c r="D55" s="127"/>
      <c r="E55" s="121" t="s">
        <v>13</v>
      </c>
      <c r="F55" s="195" t="s">
        <v>196</v>
      </c>
      <c r="G55" s="196">
        <v>1</v>
      </c>
      <c r="H55" s="197">
        <f>100*7.5</f>
        <v>750</v>
      </c>
      <c r="I55" s="213">
        <f t="shared" si="2"/>
        <v>750</v>
      </c>
      <c r="J55" s="121" t="s">
        <v>36</v>
      </c>
    </row>
    <row r="56" spans="1:10" s="228" customFormat="1" ht="23.65" customHeight="1">
      <c r="A56" s="118">
        <v>46219</v>
      </c>
      <c r="B56" s="119">
        <v>1333</v>
      </c>
      <c r="C56" s="186" t="s">
        <v>198</v>
      </c>
      <c r="D56" s="120" t="s">
        <v>197</v>
      </c>
      <c r="E56" s="121" t="s">
        <v>13</v>
      </c>
      <c r="F56" s="195" t="s">
        <v>37</v>
      </c>
      <c r="G56" s="196">
        <f>6+2+3</f>
        <v>11</v>
      </c>
      <c r="H56" s="197">
        <v>32</v>
      </c>
      <c r="I56" s="213">
        <f t="shared" si="2"/>
        <v>352</v>
      </c>
      <c r="J56" s="194" t="s">
        <v>36</v>
      </c>
    </row>
    <row r="57" spans="1:10" s="228" customFormat="1" ht="23.65" customHeight="1">
      <c r="A57" s="132"/>
      <c r="B57" s="133"/>
      <c r="C57" s="186" t="s">
        <v>199</v>
      </c>
      <c r="D57" s="134"/>
      <c r="E57" s="121" t="s">
        <v>13</v>
      </c>
      <c r="F57" s="195" t="s">
        <v>37</v>
      </c>
      <c r="G57" s="196">
        <f>11+4+2+1+2</f>
        <v>20</v>
      </c>
      <c r="H57" s="197">
        <v>26</v>
      </c>
      <c r="I57" s="213">
        <f t="shared" si="2"/>
        <v>520</v>
      </c>
      <c r="J57" s="194" t="s">
        <v>36</v>
      </c>
    </row>
    <row r="58" spans="1:10" s="228" customFormat="1" ht="23.65" customHeight="1">
      <c r="A58" s="132"/>
      <c r="B58" s="133"/>
      <c r="C58" s="186" t="s">
        <v>200</v>
      </c>
      <c r="D58" s="134"/>
      <c r="E58" s="121" t="s">
        <v>13</v>
      </c>
      <c r="F58" s="195" t="s">
        <v>37</v>
      </c>
      <c r="G58" s="196">
        <f>15+5+6+3</f>
        <v>29</v>
      </c>
      <c r="H58" s="197">
        <v>8.5</v>
      </c>
      <c r="I58" s="213">
        <f t="shared" si="2"/>
        <v>246.5</v>
      </c>
      <c r="J58" s="194" t="s">
        <v>36</v>
      </c>
    </row>
    <row r="59" spans="1:10" s="228" customFormat="1" ht="23.65" customHeight="1">
      <c r="A59" s="132"/>
      <c r="B59" s="133"/>
      <c r="C59" s="186" t="s">
        <v>201</v>
      </c>
      <c r="D59" s="134"/>
      <c r="E59" s="121" t="s">
        <v>13</v>
      </c>
      <c r="F59" s="195" t="s">
        <v>37</v>
      </c>
      <c r="G59" s="196">
        <f>14+2</f>
        <v>16</v>
      </c>
      <c r="H59" s="197">
        <v>8.5</v>
      </c>
      <c r="I59" s="213">
        <f t="shared" si="2"/>
        <v>136</v>
      </c>
      <c r="J59" s="194" t="s">
        <v>36</v>
      </c>
    </row>
    <row r="60" spans="1:10" s="228" customFormat="1" ht="23.65" customHeight="1">
      <c r="A60" s="132"/>
      <c r="B60" s="133"/>
      <c r="C60" s="186" t="s">
        <v>202</v>
      </c>
      <c r="D60" s="134"/>
      <c r="E60" s="121" t="s">
        <v>13</v>
      </c>
      <c r="F60" s="195" t="s">
        <v>37</v>
      </c>
      <c r="G60" s="196">
        <f>14+2+10</f>
        <v>26</v>
      </c>
      <c r="H60" s="197">
        <v>20</v>
      </c>
      <c r="I60" s="213">
        <f t="shared" si="2"/>
        <v>520</v>
      </c>
      <c r="J60" s="194" t="s">
        <v>36</v>
      </c>
    </row>
    <row r="61" spans="1:10" s="228" customFormat="1" ht="23.65" customHeight="1">
      <c r="A61" s="132"/>
      <c r="B61" s="133"/>
      <c r="C61" s="186" t="s">
        <v>203</v>
      </c>
      <c r="D61" s="134"/>
      <c r="E61" s="121" t="s">
        <v>13</v>
      </c>
      <c r="F61" s="195" t="s">
        <v>37</v>
      </c>
      <c r="G61" s="196">
        <f>28+2+2+3</f>
        <v>35</v>
      </c>
      <c r="H61" s="197">
        <v>12</v>
      </c>
      <c r="I61" s="213">
        <f t="shared" si="2"/>
        <v>420</v>
      </c>
      <c r="J61" s="194" t="s">
        <v>36</v>
      </c>
    </row>
    <row r="62" spans="1:10" s="228" customFormat="1" ht="23.65" customHeight="1">
      <c r="A62" s="132"/>
      <c r="B62" s="133"/>
      <c r="C62" s="186" t="s">
        <v>204</v>
      </c>
      <c r="D62" s="134"/>
      <c r="E62" s="121" t="s">
        <v>13</v>
      </c>
      <c r="F62" s="195" t="s">
        <v>37</v>
      </c>
      <c r="G62" s="196">
        <f>10+1</f>
        <v>11</v>
      </c>
      <c r="H62" s="197">
        <v>18.5</v>
      </c>
      <c r="I62" s="213">
        <f t="shared" si="2"/>
        <v>203.5</v>
      </c>
      <c r="J62" s="194" t="s">
        <v>36</v>
      </c>
    </row>
    <row r="63" spans="1:10" s="228" customFormat="1" ht="23.65" customHeight="1" thickBot="1">
      <c r="A63" s="140"/>
      <c r="B63" s="141"/>
      <c r="C63" s="200" t="s">
        <v>205</v>
      </c>
      <c r="D63" s="142"/>
      <c r="E63" s="199" t="s">
        <v>13</v>
      </c>
      <c r="F63" s="202" t="s">
        <v>37</v>
      </c>
      <c r="G63" s="203">
        <v>1</v>
      </c>
      <c r="H63" s="204">
        <v>21.5</v>
      </c>
      <c r="I63" s="225">
        <f t="shared" si="2"/>
        <v>21.5</v>
      </c>
      <c r="J63" s="205" t="s">
        <v>36</v>
      </c>
    </row>
    <row r="64" spans="1:10" ht="30" customHeight="1">
      <c r="A64" s="51" t="s">
        <v>52</v>
      </c>
      <c r="B64" s="52"/>
      <c r="C64" s="52"/>
      <c r="D64" s="52"/>
      <c r="E64" s="52"/>
      <c r="F64" s="52"/>
      <c r="G64" s="52"/>
      <c r="H64" s="52"/>
      <c r="I64" s="52"/>
      <c r="J64" s="53"/>
    </row>
    <row r="65" spans="1:10" ht="30" customHeight="1">
      <c r="A65" s="54" t="s">
        <v>105</v>
      </c>
      <c r="B65" s="55"/>
      <c r="C65" s="55"/>
      <c r="D65" s="55"/>
      <c r="E65" s="55"/>
      <c r="F65" s="55"/>
      <c r="G65" s="55"/>
      <c r="H65" s="55"/>
      <c r="I65" s="55"/>
      <c r="J65" s="56"/>
    </row>
    <row r="66" spans="1:10" ht="30" customHeight="1" thickBot="1">
      <c r="A66" s="57" t="s">
        <v>0</v>
      </c>
      <c r="B66" s="58"/>
      <c r="C66" s="58"/>
      <c r="D66" s="58"/>
      <c r="E66" s="58"/>
      <c r="F66" s="58"/>
      <c r="G66" s="58"/>
      <c r="H66" s="58"/>
      <c r="I66" s="58"/>
      <c r="J66" s="59"/>
    </row>
    <row r="67" spans="1:10" ht="30" customHeight="1" thickBot="1">
      <c r="A67" s="111" t="s">
        <v>1</v>
      </c>
      <c r="B67" s="112" t="s">
        <v>2</v>
      </c>
      <c r="C67" s="113" t="s">
        <v>3</v>
      </c>
      <c r="D67" s="114" t="s">
        <v>4</v>
      </c>
      <c r="E67" s="112" t="s">
        <v>5</v>
      </c>
      <c r="F67" s="115" t="s">
        <v>26</v>
      </c>
      <c r="G67" s="116" t="s">
        <v>6</v>
      </c>
      <c r="H67" s="117" t="s">
        <v>7</v>
      </c>
      <c r="I67" s="117" t="s">
        <v>8</v>
      </c>
      <c r="J67" s="112" t="s">
        <v>9</v>
      </c>
    </row>
    <row r="68" spans="1:10" s="1" customFormat="1" ht="23.65" customHeight="1">
      <c r="A68" s="178">
        <v>46219</v>
      </c>
      <c r="B68" s="179">
        <v>1333</v>
      </c>
      <c r="C68" s="229" t="s">
        <v>206</v>
      </c>
      <c r="D68" s="230" t="s">
        <v>197</v>
      </c>
      <c r="E68" s="231" t="s">
        <v>13</v>
      </c>
      <c r="F68" s="232" t="s">
        <v>37</v>
      </c>
      <c r="G68" s="233">
        <v>2</v>
      </c>
      <c r="H68" s="234">
        <v>14</v>
      </c>
      <c r="I68" s="235">
        <f t="shared" si="2"/>
        <v>28</v>
      </c>
      <c r="J68" s="236" t="s">
        <v>36</v>
      </c>
    </row>
    <row r="69" spans="1:10" s="1" customFormat="1" ht="23.65" customHeight="1">
      <c r="A69" s="132"/>
      <c r="B69" s="133"/>
      <c r="C69" s="186" t="s">
        <v>207</v>
      </c>
      <c r="D69" s="134"/>
      <c r="E69" s="121" t="s">
        <v>13</v>
      </c>
      <c r="F69" s="195" t="s">
        <v>74</v>
      </c>
      <c r="G69" s="196">
        <v>12</v>
      </c>
      <c r="H69" s="197">
        <v>29</v>
      </c>
      <c r="I69" s="213">
        <f t="shared" si="2"/>
        <v>348</v>
      </c>
      <c r="J69" s="194" t="s">
        <v>36</v>
      </c>
    </row>
    <row r="70" spans="1:10" s="1" customFormat="1" ht="23.65" customHeight="1">
      <c r="A70" s="132"/>
      <c r="B70" s="133"/>
      <c r="C70" s="186" t="s">
        <v>208</v>
      </c>
      <c r="D70" s="134"/>
      <c r="E70" s="121" t="s">
        <v>13</v>
      </c>
      <c r="F70" s="195" t="s">
        <v>37</v>
      </c>
      <c r="G70" s="196">
        <v>19</v>
      </c>
      <c r="H70" s="197">
        <v>27</v>
      </c>
      <c r="I70" s="213">
        <f t="shared" si="2"/>
        <v>513</v>
      </c>
      <c r="J70" s="194" t="s">
        <v>36</v>
      </c>
    </row>
    <row r="71" spans="1:10" s="1" customFormat="1" ht="23.65" customHeight="1">
      <c r="A71" s="132"/>
      <c r="B71" s="133"/>
      <c r="C71" s="186" t="s">
        <v>209</v>
      </c>
      <c r="D71" s="134"/>
      <c r="E71" s="121" t="s">
        <v>13</v>
      </c>
      <c r="F71" s="195" t="s">
        <v>74</v>
      </c>
      <c r="G71" s="196">
        <v>30</v>
      </c>
      <c r="H71" s="197">
        <v>23.5</v>
      </c>
      <c r="I71" s="213">
        <f t="shared" si="2"/>
        <v>705</v>
      </c>
      <c r="J71" s="194" t="s">
        <v>36</v>
      </c>
    </row>
    <row r="72" spans="1:10" s="1" customFormat="1" ht="23.65" customHeight="1">
      <c r="A72" s="132"/>
      <c r="B72" s="133"/>
      <c r="C72" s="186" t="s">
        <v>210</v>
      </c>
      <c r="D72" s="134"/>
      <c r="E72" s="121" t="s">
        <v>13</v>
      </c>
      <c r="F72" s="195" t="s">
        <v>74</v>
      </c>
      <c r="G72" s="196">
        <v>1</v>
      </c>
      <c r="H72" s="197">
        <v>131</v>
      </c>
      <c r="I72" s="213">
        <f t="shared" si="2"/>
        <v>131</v>
      </c>
      <c r="J72" s="194" t="s">
        <v>36</v>
      </c>
    </row>
    <row r="73" spans="1:10" s="1" customFormat="1" ht="23.65" customHeight="1">
      <c r="A73" s="132"/>
      <c r="B73" s="133"/>
      <c r="C73" s="186" t="s">
        <v>211</v>
      </c>
      <c r="D73" s="134"/>
      <c r="E73" s="121" t="s">
        <v>13</v>
      </c>
      <c r="F73" s="195" t="s">
        <v>74</v>
      </c>
      <c r="G73" s="196">
        <v>1</v>
      </c>
      <c r="H73" s="197">
        <v>53.9</v>
      </c>
      <c r="I73" s="213">
        <f t="shared" si="2"/>
        <v>53.9</v>
      </c>
      <c r="J73" s="194" t="s">
        <v>36</v>
      </c>
    </row>
    <row r="74" spans="1:10" s="1" customFormat="1" ht="23.65" customHeight="1">
      <c r="A74" s="132"/>
      <c r="B74" s="133"/>
      <c r="C74" s="186" t="s">
        <v>212</v>
      </c>
      <c r="D74" s="134"/>
      <c r="E74" s="121" t="s">
        <v>13</v>
      </c>
      <c r="F74" s="195" t="s">
        <v>74</v>
      </c>
      <c r="G74" s="196">
        <v>3</v>
      </c>
      <c r="H74" s="197">
        <v>167</v>
      </c>
      <c r="I74" s="213">
        <f t="shared" si="2"/>
        <v>501</v>
      </c>
      <c r="J74" s="194" t="s">
        <v>36</v>
      </c>
    </row>
    <row r="75" spans="1:10" s="1" customFormat="1" ht="23.65" customHeight="1">
      <c r="A75" s="132"/>
      <c r="B75" s="133"/>
      <c r="C75" s="186" t="s">
        <v>213</v>
      </c>
      <c r="D75" s="134"/>
      <c r="E75" s="121" t="s">
        <v>13</v>
      </c>
      <c r="F75" s="195" t="s">
        <v>74</v>
      </c>
      <c r="G75" s="196">
        <v>2</v>
      </c>
      <c r="H75" s="197">
        <v>148</v>
      </c>
      <c r="I75" s="213">
        <f t="shared" si="2"/>
        <v>296</v>
      </c>
      <c r="J75" s="194" t="s">
        <v>36</v>
      </c>
    </row>
    <row r="76" spans="1:10" s="1" customFormat="1" ht="23.65" customHeight="1">
      <c r="A76" s="132"/>
      <c r="B76" s="133"/>
      <c r="C76" s="186" t="s">
        <v>214</v>
      </c>
      <c r="D76" s="134"/>
      <c r="E76" s="121" t="s">
        <v>13</v>
      </c>
      <c r="F76" s="195" t="s">
        <v>37</v>
      </c>
      <c r="G76" s="196">
        <v>2</v>
      </c>
      <c r="H76" s="197">
        <v>30.73</v>
      </c>
      <c r="I76" s="213">
        <f t="shared" si="2"/>
        <v>61.46</v>
      </c>
      <c r="J76" s="194" t="s">
        <v>36</v>
      </c>
    </row>
    <row r="77" spans="1:10" s="1" customFormat="1" ht="23.65" customHeight="1">
      <c r="A77" s="132"/>
      <c r="B77" s="133"/>
      <c r="C77" s="186" t="s">
        <v>215</v>
      </c>
      <c r="D77" s="134"/>
      <c r="E77" s="121" t="s">
        <v>13</v>
      </c>
      <c r="F77" s="195" t="s">
        <v>37</v>
      </c>
      <c r="G77" s="196">
        <f>4+30+2</f>
        <v>36</v>
      </c>
      <c r="H77" s="197">
        <v>10</v>
      </c>
      <c r="I77" s="213">
        <f t="shared" si="2"/>
        <v>360</v>
      </c>
      <c r="J77" s="194" t="s">
        <v>36</v>
      </c>
    </row>
    <row r="78" spans="1:10" s="1" customFormat="1" ht="23.65" customHeight="1">
      <c r="A78" s="132"/>
      <c r="B78" s="133"/>
      <c r="C78" s="186" t="s">
        <v>216</v>
      </c>
      <c r="D78" s="134"/>
      <c r="E78" s="121" t="s">
        <v>13</v>
      </c>
      <c r="F78" s="195" t="s">
        <v>37</v>
      </c>
      <c r="G78" s="196">
        <v>52</v>
      </c>
      <c r="H78" s="197">
        <v>10</v>
      </c>
      <c r="I78" s="213">
        <f t="shared" si="2"/>
        <v>520</v>
      </c>
      <c r="J78" s="194" t="s">
        <v>36</v>
      </c>
    </row>
    <row r="79" spans="1:10" s="1" customFormat="1" ht="23.65" customHeight="1">
      <c r="A79" s="132"/>
      <c r="B79" s="133"/>
      <c r="C79" s="186" t="s">
        <v>217</v>
      </c>
      <c r="D79" s="134"/>
      <c r="E79" s="121" t="s">
        <v>13</v>
      </c>
      <c r="F79" s="195" t="s">
        <v>37</v>
      </c>
      <c r="G79" s="196">
        <v>1</v>
      </c>
      <c r="H79" s="197">
        <v>72</v>
      </c>
      <c r="I79" s="213">
        <f t="shared" si="2"/>
        <v>72</v>
      </c>
      <c r="J79" s="194" t="s">
        <v>36</v>
      </c>
    </row>
    <row r="80" spans="1:10" s="1" customFormat="1" ht="23.65" customHeight="1">
      <c r="A80" s="132"/>
      <c r="B80" s="133"/>
      <c r="C80" s="186" t="s">
        <v>218</v>
      </c>
      <c r="D80" s="134"/>
      <c r="E80" s="121" t="s">
        <v>13</v>
      </c>
      <c r="F80" s="195" t="s">
        <v>37</v>
      </c>
      <c r="G80" s="196">
        <f>8+1</f>
        <v>9</v>
      </c>
      <c r="H80" s="197">
        <v>35.5</v>
      </c>
      <c r="I80" s="213">
        <f t="shared" si="2"/>
        <v>319.5</v>
      </c>
      <c r="J80" s="194" t="s">
        <v>36</v>
      </c>
    </row>
    <row r="81" spans="1:10" s="1" customFormat="1" ht="23.65" customHeight="1">
      <c r="A81" s="132"/>
      <c r="B81" s="133"/>
      <c r="C81" s="186" t="s">
        <v>219</v>
      </c>
      <c r="D81" s="134"/>
      <c r="E81" s="121" t="s">
        <v>13</v>
      </c>
      <c r="F81" s="195" t="s">
        <v>37</v>
      </c>
      <c r="G81" s="196">
        <f>8+14+1</f>
        <v>23</v>
      </c>
      <c r="H81" s="197">
        <v>75</v>
      </c>
      <c r="I81" s="213">
        <f t="shared" si="2"/>
        <v>1725</v>
      </c>
      <c r="J81" s="194" t="s">
        <v>36</v>
      </c>
    </row>
    <row r="82" spans="1:10" s="1" customFormat="1" ht="23.65" customHeight="1">
      <c r="A82" s="132"/>
      <c r="B82" s="133"/>
      <c r="C82" s="186" t="s">
        <v>220</v>
      </c>
      <c r="D82" s="134"/>
      <c r="E82" s="121" t="s">
        <v>13</v>
      </c>
      <c r="F82" s="195" t="s">
        <v>37</v>
      </c>
      <c r="G82" s="196">
        <v>10</v>
      </c>
      <c r="H82" s="197">
        <v>23.9</v>
      </c>
      <c r="I82" s="213">
        <f t="shared" si="2"/>
        <v>239</v>
      </c>
      <c r="J82" s="194" t="s">
        <v>36</v>
      </c>
    </row>
    <row r="83" spans="1:10" s="1" customFormat="1" ht="23.65" customHeight="1" thickBot="1">
      <c r="A83" s="140"/>
      <c r="B83" s="141"/>
      <c r="C83" s="200" t="s">
        <v>221</v>
      </c>
      <c r="D83" s="142"/>
      <c r="E83" s="199" t="s">
        <v>13</v>
      </c>
      <c r="F83" s="202" t="s">
        <v>37</v>
      </c>
      <c r="G83" s="203">
        <f>2+7</f>
        <v>9</v>
      </c>
      <c r="H83" s="204">
        <v>56.5</v>
      </c>
      <c r="I83" s="225">
        <f t="shared" si="2"/>
        <v>508.5</v>
      </c>
      <c r="J83" s="205" t="s">
        <v>36</v>
      </c>
    </row>
    <row r="84" spans="1:10" ht="30" customHeight="1">
      <c r="A84" s="51" t="s">
        <v>52</v>
      </c>
      <c r="B84" s="52"/>
      <c r="C84" s="52"/>
      <c r="D84" s="52"/>
      <c r="E84" s="52"/>
      <c r="F84" s="52"/>
      <c r="G84" s="52"/>
      <c r="H84" s="52"/>
      <c r="I84" s="52"/>
      <c r="J84" s="53"/>
    </row>
    <row r="85" spans="1:10" ht="30" customHeight="1">
      <c r="A85" s="54" t="s">
        <v>105</v>
      </c>
      <c r="B85" s="55"/>
      <c r="C85" s="55"/>
      <c r="D85" s="55"/>
      <c r="E85" s="55"/>
      <c r="F85" s="55"/>
      <c r="G85" s="55"/>
      <c r="H85" s="55"/>
      <c r="I85" s="55"/>
      <c r="J85" s="56"/>
    </row>
    <row r="86" spans="1:10" ht="30" customHeight="1" thickBot="1">
      <c r="A86" s="57" t="s">
        <v>0</v>
      </c>
      <c r="B86" s="58"/>
      <c r="C86" s="58"/>
      <c r="D86" s="58"/>
      <c r="E86" s="58"/>
      <c r="F86" s="58"/>
      <c r="G86" s="58"/>
      <c r="H86" s="58"/>
      <c r="I86" s="58"/>
      <c r="J86" s="59"/>
    </row>
    <row r="87" spans="1:10" ht="30" customHeight="1" thickBot="1">
      <c r="A87" s="111" t="s">
        <v>1</v>
      </c>
      <c r="B87" s="112" t="s">
        <v>2</v>
      </c>
      <c r="C87" s="113" t="s">
        <v>3</v>
      </c>
      <c r="D87" s="114" t="s">
        <v>4</v>
      </c>
      <c r="E87" s="112" t="s">
        <v>5</v>
      </c>
      <c r="F87" s="115" t="s">
        <v>26</v>
      </c>
      <c r="G87" s="116" t="s">
        <v>6</v>
      </c>
      <c r="H87" s="117" t="s">
        <v>7</v>
      </c>
      <c r="I87" s="117" t="s">
        <v>8</v>
      </c>
      <c r="J87" s="112" t="s">
        <v>9</v>
      </c>
    </row>
    <row r="88" spans="1:10" s="1" customFormat="1" ht="23.65" customHeight="1">
      <c r="A88" s="178">
        <v>46219</v>
      </c>
      <c r="B88" s="179">
        <v>1333</v>
      </c>
      <c r="C88" s="229" t="s">
        <v>222</v>
      </c>
      <c r="D88" s="179" t="s">
        <v>197</v>
      </c>
      <c r="E88" s="231" t="s">
        <v>13</v>
      </c>
      <c r="F88" s="232" t="s">
        <v>37</v>
      </c>
      <c r="G88" s="233">
        <v>12</v>
      </c>
      <c r="H88" s="234">
        <v>41</v>
      </c>
      <c r="I88" s="235">
        <f t="shared" si="2"/>
        <v>492</v>
      </c>
      <c r="J88" s="236" t="s">
        <v>36</v>
      </c>
    </row>
    <row r="89" spans="1:10" s="1" customFormat="1" ht="23.65" customHeight="1">
      <c r="A89" s="132"/>
      <c r="B89" s="133"/>
      <c r="C89" s="186" t="s">
        <v>223</v>
      </c>
      <c r="D89" s="133"/>
      <c r="E89" s="121" t="s">
        <v>13</v>
      </c>
      <c r="F89" s="195" t="s">
        <v>37</v>
      </c>
      <c r="G89" s="196">
        <v>15</v>
      </c>
      <c r="H89" s="197">
        <v>19</v>
      </c>
      <c r="I89" s="213">
        <f t="shared" si="2"/>
        <v>285</v>
      </c>
      <c r="J89" s="194" t="s">
        <v>36</v>
      </c>
    </row>
    <row r="90" spans="1:10" s="1" customFormat="1" ht="23.65" customHeight="1">
      <c r="A90" s="132"/>
      <c r="B90" s="133"/>
      <c r="C90" s="186" t="s">
        <v>224</v>
      </c>
      <c r="D90" s="133"/>
      <c r="E90" s="121" t="s">
        <v>13</v>
      </c>
      <c r="F90" s="195" t="s">
        <v>37</v>
      </c>
      <c r="G90" s="196">
        <f>44+2</f>
        <v>46</v>
      </c>
      <c r="H90" s="197">
        <v>6.29</v>
      </c>
      <c r="I90" s="213">
        <f t="shared" si="2"/>
        <v>289.33999999999997</v>
      </c>
      <c r="J90" s="194" t="s">
        <v>36</v>
      </c>
    </row>
    <row r="91" spans="1:10" s="1" customFormat="1" ht="23.65" customHeight="1">
      <c r="A91" s="132"/>
      <c r="B91" s="133"/>
      <c r="C91" s="186" t="s">
        <v>225</v>
      </c>
      <c r="D91" s="133"/>
      <c r="E91" s="121" t="s">
        <v>13</v>
      </c>
      <c r="F91" s="195" t="s">
        <v>37</v>
      </c>
      <c r="G91" s="196">
        <v>10</v>
      </c>
      <c r="H91" s="197">
        <v>16</v>
      </c>
      <c r="I91" s="213">
        <f t="shared" si="2"/>
        <v>160</v>
      </c>
      <c r="J91" s="194" t="s">
        <v>36</v>
      </c>
    </row>
    <row r="92" spans="1:10" s="1" customFormat="1" ht="23.65" customHeight="1">
      <c r="A92" s="132"/>
      <c r="B92" s="133"/>
      <c r="C92" s="186" t="s">
        <v>226</v>
      </c>
      <c r="D92" s="133"/>
      <c r="E92" s="121" t="s">
        <v>13</v>
      </c>
      <c r="F92" s="195" t="s">
        <v>37</v>
      </c>
      <c r="G92" s="196">
        <f>10+2+1</f>
        <v>13</v>
      </c>
      <c r="H92" s="197">
        <v>27.77</v>
      </c>
      <c r="I92" s="213">
        <f t="shared" si="2"/>
        <v>361.01</v>
      </c>
      <c r="J92" s="194" t="s">
        <v>36</v>
      </c>
    </row>
    <row r="93" spans="1:10" s="1" customFormat="1" ht="23.65" customHeight="1">
      <c r="A93" s="132"/>
      <c r="B93" s="133"/>
      <c r="C93" s="186" t="s">
        <v>227</v>
      </c>
      <c r="D93" s="133"/>
      <c r="E93" s="121" t="s">
        <v>13</v>
      </c>
      <c r="F93" s="195" t="s">
        <v>37</v>
      </c>
      <c r="G93" s="196">
        <v>4</v>
      </c>
      <c r="H93" s="197">
        <v>8</v>
      </c>
      <c r="I93" s="213">
        <f t="shared" si="2"/>
        <v>32</v>
      </c>
      <c r="J93" s="194" t="s">
        <v>36</v>
      </c>
    </row>
    <row r="94" spans="1:10" s="1" customFormat="1" ht="23.65" customHeight="1">
      <c r="A94" s="132"/>
      <c r="B94" s="133"/>
      <c r="C94" s="186" t="s">
        <v>228</v>
      </c>
      <c r="D94" s="133"/>
      <c r="E94" s="121" t="s">
        <v>13</v>
      </c>
      <c r="F94" s="195" t="s">
        <v>37</v>
      </c>
      <c r="G94" s="196">
        <v>1</v>
      </c>
      <c r="H94" s="197">
        <v>20</v>
      </c>
      <c r="I94" s="213">
        <f t="shared" si="2"/>
        <v>20</v>
      </c>
      <c r="J94" s="194" t="s">
        <v>36</v>
      </c>
    </row>
    <row r="95" spans="1:10" s="1" customFormat="1" ht="23.65" customHeight="1">
      <c r="A95" s="132"/>
      <c r="B95" s="133"/>
      <c r="C95" s="186" t="s">
        <v>229</v>
      </c>
      <c r="D95" s="133"/>
      <c r="E95" s="121" t="s">
        <v>13</v>
      </c>
      <c r="F95" s="195" t="s">
        <v>37</v>
      </c>
      <c r="G95" s="196">
        <v>1</v>
      </c>
      <c r="H95" s="197">
        <v>17</v>
      </c>
      <c r="I95" s="213">
        <f t="shared" si="2"/>
        <v>17</v>
      </c>
      <c r="J95" s="194" t="s">
        <v>36</v>
      </c>
    </row>
    <row r="96" spans="1:10" s="1" customFormat="1" ht="23.65" customHeight="1">
      <c r="A96" s="132"/>
      <c r="B96" s="133"/>
      <c r="C96" s="186" t="s">
        <v>230</v>
      </c>
      <c r="D96" s="133"/>
      <c r="E96" s="121" t="s">
        <v>13</v>
      </c>
      <c r="F96" s="195" t="s">
        <v>37</v>
      </c>
      <c r="G96" s="196">
        <v>1</v>
      </c>
      <c r="H96" s="197">
        <v>41</v>
      </c>
      <c r="I96" s="213">
        <f t="shared" si="2"/>
        <v>41</v>
      </c>
      <c r="J96" s="194" t="s">
        <v>36</v>
      </c>
    </row>
    <row r="97" spans="1:10" s="1" customFormat="1" ht="23.65" customHeight="1">
      <c r="A97" s="132"/>
      <c r="B97" s="133"/>
      <c r="C97" s="186" t="s">
        <v>237</v>
      </c>
      <c r="D97" s="133"/>
      <c r="E97" s="121" t="s">
        <v>13</v>
      </c>
      <c r="F97" s="195" t="s">
        <v>162</v>
      </c>
      <c r="G97" s="196">
        <v>2</v>
      </c>
      <c r="H97" s="197">
        <v>15</v>
      </c>
      <c r="I97" s="213">
        <f t="shared" si="2"/>
        <v>30</v>
      </c>
      <c r="J97" s="194" t="s">
        <v>36</v>
      </c>
    </row>
    <row r="98" spans="1:10" s="1" customFormat="1" ht="23.65" customHeight="1">
      <c r="A98" s="132"/>
      <c r="B98" s="133"/>
      <c r="C98" s="186" t="s">
        <v>236</v>
      </c>
      <c r="D98" s="133"/>
      <c r="E98" s="121" t="s">
        <v>13</v>
      </c>
      <c r="F98" s="195" t="s">
        <v>162</v>
      </c>
      <c r="G98" s="196">
        <f>3+8</f>
        <v>11</v>
      </c>
      <c r="H98" s="197">
        <v>49.62</v>
      </c>
      <c r="I98" s="213">
        <f t="shared" si="2"/>
        <v>545.81999999999994</v>
      </c>
      <c r="J98" s="194" t="s">
        <v>36</v>
      </c>
    </row>
    <row r="99" spans="1:10" s="1" customFormat="1" ht="23.65" customHeight="1">
      <c r="A99" s="132"/>
      <c r="B99" s="133"/>
      <c r="C99" s="186" t="s">
        <v>235</v>
      </c>
      <c r="D99" s="133"/>
      <c r="E99" s="121" t="s">
        <v>13</v>
      </c>
      <c r="F99" s="195" t="s">
        <v>162</v>
      </c>
      <c r="G99" s="196">
        <v>3</v>
      </c>
      <c r="H99" s="197">
        <v>17</v>
      </c>
      <c r="I99" s="213">
        <f t="shared" si="2"/>
        <v>51</v>
      </c>
      <c r="J99" s="194" t="s">
        <v>36</v>
      </c>
    </row>
    <row r="100" spans="1:10" s="1" customFormat="1" ht="23.65" customHeight="1">
      <c r="A100" s="132"/>
      <c r="B100" s="133"/>
      <c r="C100" s="186" t="s">
        <v>238</v>
      </c>
      <c r="D100" s="133"/>
      <c r="E100" s="121" t="s">
        <v>13</v>
      </c>
      <c r="F100" s="195" t="s">
        <v>37</v>
      </c>
      <c r="G100" s="196">
        <v>4</v>
      </c>
      <c r="H100" s="197">
        <v>5.96</v>
      </c>
      <c r="I100" s="213">
        <f t="shared" si="2"/>
        <v>23.84</v>
      </c>
      <c r="J100" s="194" t="s">
        <v>36</v>
      </c>
    </row>
    <row r="101" spans="1:10" s="1" customFormat="1" ht="23.65" customHeight="1">
      <c r="A101" s="132"/>
      <c r="B101" s="133"/>
      <c r="C101" s="186" t="s">
        <v>239</v>
      </c>
      <c r="D101" s="133"/>
      <c r="E101" s="121" t="s">
        <v>13</v>
      </c>
      <c r="F101" s="195" t="s">
        <v>196</v>
      </c>
      <c r="G101" s="196">
        <v>1</v>
      </c>
      <c r="H101" s="197">
        <v>100</v>
      </c>
      <c r="I101" s="213">
        <f t="shared" si="2"/>
        <v>100</v>
      </c>
      <c r="J101" s="194" t="s">
        <v>36</v>
      </c>
    </row>
    <row r="102" spans="1:10" s="1" customFormat="1" ht="23.65" customHeight="1">
      <c r="A102" s="132"/>
      <c r="B102" s="133"/>
      <c r="C102" s="186" t="s">
        <v>240</v>
      </c>
      <c r="D102" s="133"/>
      <c r="E102" s="121" t="s">
        <v>13</v>
      </c>
      <c r="F102" s="195" t="s">
        <v>162</v>
      </c>
      <c r="G102" s="196">
        <v>2</v>
      </c>
      <c r="H102" s="197">
        <v>59</v>
      </c>
      <c r="I102" s="213">
        <f t="shared" si="2"/>
        <v>118</v>
      </c>
      <c r="J102" s="194" t="s">
        <v>36</v>
      </c>
    </row>
    <row r="103" spans="1:10" s="1" customFormat="1" ht="23.65" customHeight="1" thickBot="1">
      <c r="A103" s="140"/>
      <c r="B103" s="141"/>
      <c r="C103" s="200" t="s">
        <v>231</v>
      </c>
      <c r="D103" s="141"/>
      <c r="E103" s="199" t="s">
        <v>13</v>
      </c>
      <c r="F103" s="202" t="s">
        <v>37</v>
      </c>
      <c r="G103" s="203">
        <v>23</v>
      </c>
      <c r="H103" s="204">
        <v>7.5</v>
      </c>
      <c r="I103" s="225">
        <f t="shared" si="2"/>
        <v>172.5</v>
      </c>
      <c r="J103" s="205" t="s">
        <v>36</v>
      </c>
    </row>
    <row r="104" spans="1:10" ht="30" customHeight="1">
      <c r="A104" s="51" t="s">
        <v>52</v>
      </c>
      <c r="B104" s="52"/>
      <c r="C104" s="52"/>
      <c r="D104" s="52"/>
      <c r="E104" s="52"/>
      <c r="F104" s="52"/>
      <c r="G104" s="52"/>
      <c r="H104" s="52"/>
      <c r="I104" s="52"/>
      <c r="J104" s="53"/>
    </row>
    <row r="105" spans="1:10" ht="30" customHeight="1">
      <c r="A105" s="54" t="s">
        <v>105</v>
      </c>
      <c r="B105" s="55"/>
      <c r="C105" s="55"/>
      <c r="D105" s="55"/>
      <c r="E105" s="55"/>
      <c r="F105" s="55"/>
      <c r="G105" s="55"/>
      <c r="H105" s="55"/>
      <c r="I105" s="55"/>
      <c r="J105" s="56"/>
    </row>
    <row r="106" spans="1:10" ht="30" customHeight="1" thickBot="1">
      <c r="A106" s="57" t="s">
        <v>0</v>
      </c>
      <c r="B106" s="58"/>
      <c r="C106" s="58"/>
      <c r="D106" s="58"/>
      <c r="E106" s="58"/>
      <c r="F106" s="58"/>
      <c r="G106" s="58"/>
      <c r="H106" s="58"/>
      <c r="I106" s="58"/>
      <c r="J106" s="59"/>
    </row>
    <row r="107" spans="1:10" ht="30" customHeight="1" thickBot="1">
      <c r="A107" s="111" t="s">
        <v>1</v>
      </c>
      <c r="B107" s="112" t="s">
        <v>2</v>
      </c>
      <c r="C107" s="113" t="s">
        <v>3</v>
      </c>
      <c r="D107" s="114" t="s">
        <v>4</v>
      </c>
      <c r="E107" s="112" t="s">
        <v>5</v>
      </c>
      <c r="F107" s="115" t="s">
        <v>26</v>
      </c>
      <c r="G107" s="116" t="s">
        <v>6</v>
      </c>
      <c r="H107" s="117" t="s">
        <v>7</v>
      </c>
      <c r="I107" s="117" t="s">
        <v>8</v>
      </c>
      <c r="J107" s="112" t="s">
        <v>9</v>
      </c>
    </row>
    <row r="108" spans="1:10" s="1" customFormat="1" ht="23.65" customHeight="1">
      <c r="A108" s="178">
        <v>46219</v>
      </c>
      <c r="B108" s="179">
        <v>1333</v>
      </c>
      <c r="C108" s="180" t="s">
        <v>241</v>
      </c>
      <c r="D108" s="230" t="s">
        <v>197</v>
      </c>
      <c r="E108" s="135" t="s">
        <v>13</v>
      </c>
      <c r="F108" s="219" t="s">
        <v>37</v>
      </c>
      <c r="G108" s="220">
        <v>8</v>
      </c>
      <c r="H108" s="221">
        <v>55</v>
      </c>
      <c r="I108" s="227">
        <f t="shared" si="2"/>
        <v>440</v>
      </c>
      <c r="J108" s="135" t="s">
        <v>36</v>
      </c>
    </row>
    <row r="109" spans="1:10" s="1" customFormat="1" ht="23.65" customHeight="1">
      <c r="A109" s="132"/>
      <c r="B109" s="133"/>
      <c r="C109" s="186" t="s">
        <v>242</v>
      </c>
      <c r="D109" s="134"/>
      <c r="E109" s="121" t="s">
        <v>13</v>
      </c>
      <c r="F109" s="195" t="s">
        <v>162</v>
      </c>
      <c r="G109" s="196">
        <v>5</v>
      </c>
      <c r="H109" s="197">
        <v>16.899999999999999</v>
      </c>
      <c r="I109" s="213">
        <f t="shared" si="2"/>
        <v>84.5</v>
      </c>
      <c r="J109" s="121" t="s">
        <v>36</v>
      </c>
    </row>
    <row r="110" spans="1:10" s="1" customFormat="1" ht="23.65" customHeight="1">
      <c r="A110" s="132"/>
      <c r="B110" s="133"/>
      <c r="C110" s="186" t="s">
        <v>232</v>
      </c>
      <c r="D110" s="134"/>
      <c r="E110" s="121" t="s">
        <v>13</v>
      </c>
      <c r="F110" s="195" t="s">
        <v>37</v>
      </c>
      <c r="G110" s="196">
        <f>2+1</f>
        <v>3</v>
      </c>
      <c r="H110" s="197">
        <v>37</v>
      </c>
      <c r="I110" s="213">
        <f t="shared" si="2"/>
        <v>111</v>
      </c>
      <c r="J110" s="121" t="s">
        <v>36</v>
      </c>
    </row>
    <row r="111" spans="1:10" s="1" customFormat="1" ht="23.65" customHeight="1">
      <c r="A111" s="132"/>
      <c r="B111" s="133"/>
      <c r="C111" s="186" t="s">
        <v>233</v>
      </c>
      <c r="D111" s="134"/>
      <c r="E111" s="121" t="s">
        <v>13</v>
      </c>
      <c r="F111" s="195" t="s">
        <v>37</v>
      </c>
      <c r="G111" s="196">
        <v>3</v>
      </c>
      <c r="H111" s="197">
        <v>30.5</v>
      </c>
      <c r="I111" s="213">
        <f t="shared" si="2"/>
        <v>91.5</v>
      </c>
      <c r="J111" s="121" t="s">
        <v>36</v>
      </c>
    </row>
    <row r="112" spans="1:10" s="1" customFormat="1" ht="23.65" customHeight="1">
      <c r="A112" s="125"/>
      <c r="B112" s="126"/>
      <c r="C112" s="191" t="s">
        <v>234</v>
      </c>
      <c r="D112" s="127"/>
      <c r="E112" s="121" t="s">
        <v>13</v>
      </c>
      <c r="F112" s="195" t="s">
        <v>37</v>
      </c>
      <c r="G112" s="196">
        <v>19</v>
      </c>
      <c r="H112" s="197">
        <v>38</v>
      </c>
      <c r="I112" s="213">
        <f t="shared" si="2"/>
        <v>722</v>
      </c>
      <c r="J112" s="121" t="s">
        <v>36</v>
      </c>
    </row>
    <row r="113" spans="1:10" s="1" customFormat="1" ht="23.65" customHeight="1">
      <c r="A113" s="118">
        <v>46220</v>
      </c>
      <c r="B113" s="119">
        <v>1334</v>
      </c>
      <c r="C113" s="191" t="s">
        <v>243</v>
      </c>
      <c r="D113" s="120" t="s">
        <v>246</v>
      </c>
      <c r="E113" s="121" t="s">
        <v>13</v>
      </c>
      <c r="F113" s="195" t="s">
        <v>37</v>
      </c>
      <c r="G113" s="196">
        <v>2</v>
      </c>
      <c r="H113" s="197">
        <v>11</v>
      </c>
      <c r="I113" s="237">
        <f t="shared" si="2"/>
        <v>22</v>
      </c>
      <c r="J113" s="194" t="s">
        <v>36</v>
      </c>
    </row>
    <row r="114" spans="1:10" s="1" customFormat="1" ht="23.65" customHeight="1">
      <c r="A114" s="132"/>
      <c r="B114" s="133"/>
      <c r="C114" s="191" t="s">
        <v>200</v>
      </c>
      <c r="D114" s="134"/>
      <c r="E114" s="121" t="s">
        <v>13</v>
      </c>
      <c r="F114" s="195" t="s">
        <v>37</v>
      </c>
      <c r="G114" s="196">
        <v>2</v>
      </c>
      <c r="H114" s="197">
        <v>8.5</v>
      </c>
      <c r="I114" s="237">
        <f t="shared" ref="I114:I182" si="3">H114*G114</f>
        <v>17</v>
      </c>
      <c r="J114" s="194" t="s">
        <v>36</v>
      </c>
    </row>
    <row r="115" spans="1:10" s="1" customFormat="1" ht="23.65" customHeight="1">
      <c r="A115" s="132"/>
      <c r="B115" s="133"/>
      <c r="C115" s="191" t="s">
        <v>244</v>
      </c>
      <c r="D115" s="134"/>
      <c r="E115" s="121" t="s">
        <v>13</v>
      </c>
      <c r="F115" s="195" t="s">
        <v>37</v>
      </c>
      <c r="G115" s="196">
        <v>7</v>
      </c>
      <c r="H115" s="197">
        <v>20</v>
      </c>
      <c r="I115" s="237">
        <f t="shared" si="3"/>
        <v>140</v>
      </c>
      <c r="J115" s="194" t="s">
        <v>36</v>
      </c>
    </row>
    <row r="116" spans="1:10" s="1" customFormat="1" ht="23.65" customHeight="1">
      <c r="A116" s="132"/>
      <c r="B116" s="133"/>
      <c r="C116" s="191" t="s">
        <v>207</v>
      </c>
      <c r="D116" s="134"/>
      <c r="E116" s="121" t="s">
        <v>13</v>
      </c>
      <c r="F116" s="195" t="s">
        <v>74</v>
      </c>
      <c r="G116" s="196">
        <v>1</v>
      </c>
      <c r="H116" s="197">
        <v>29</v>
      </c>
      <c r="I116" s="237">
        <f t="shared" si="3"/>
        <v>29</v>
      </c>
      <c r="J116" s="194" t="s">
        <v>36</v>
      </c>
    </row>
    <row r="117" spans="1:10" s="1" customFormat="1" ht="23.65" customHeight="1">
      <c r="A117" s="132"/>
      <c r="B117" s="133"/>
      <c r="C117" s="191" t="s">
        <v>245</v>
      </c>
      <c r="D117" s="134"/>
      <c r="E117" s="121" t="s">
        <v>13</v>
      </c>
      <c r="F117" s="195" t="s">
        <v>74</v>
      </c>
      <c r="G117" s="196">
        <v>1</v>
      </c>
      <c r="H117" s="197">
        <v>65</v>
      </c>
      <c r="I117" s="237">
        <f t="shared" si="3"/>
        <v>65</v>
      </c>
      <c r="J117" s="194" t="s">
        <v>36</v>
      </c>
    </row>
    <row r="118" spans="1:10" s="1" customFormat="1" ht="23.65" customHeight="1">
      <c r="A118" s="132"/>
      <c r="B118" s="133"/>
      <c r="C118" s="191" t="s">
        <v>214</v>
      </c>
      <c r="D118" s="134"/>
      <c r="E118" s="121" t="s">
        <v>13</v>
      </c>
      <c r="F118" s="195" t="s">
        <v>37</v>
      </c>
      <c r="G118" s="196">
        <v>2</v>
      </c>
      <c r="H118" s="197">
        <v>30.73</v>
      </c>
      <c r="I118" s="237">
        <f t="shared" si="3"/>
        <v>61.46</v>
      </c>
      <c r="J118" s="194" t="s">
        <v>36</v>
      </c>
    </row>
    <row r="119" spans="1:10" s="1" customFormat="1" ht="23.65" customHeight="1">
      <c r="A119" s="132"/>
      <c r="B119" s="133"/>
      <c r="C119" s="191" t="s">
        <v>215</v>
      </c>
      <c r="D119" s="134"/>
      <c r="E119" s="121" t="s">
        <v>13</v>
      </c>
      <c r="F119" s="195" t="s">
        <v>37</v>
      </c>
      <c r="G119" s="196">
        <v>15</v>
      </c>
      <c r="H119" s="197">
        <v>10</v>
      </c>
      <c r="I119" s="237">
        <f t="shared" si="3"/>
        <v>150</v>
      </c>
      <c r="J119" s="194" t="s">
        <v>36</v>
      </c>
    </row>
    <row r="120" spans="1:10" s="1" customFormat="1" ht="23.65" customHeight="1">
      <c r="A120" s="132"/>
      <c r="B120" s="133"/>
      <c r="C120" s="191" t="s">
        <v>247</v>
      </c>
      <c r="D120" s="134"/>
      <c r="E120" s="121" t="s">
        <v>13</v>
      </c>
      <c r="F120" s="195" t="s">
        <v>37</v>
      </c>
      <c r="G120" s="196">
        <v>2</v>
      </c>
      <c r="H120" s="197">
        <v>36</v>
      </c>
      <c r="I120" s="237">
        <f t="shared" si="3"/>
        <v>72</v>
      </c>
      <c r="J120" s="194" t="s">
        <v>36</v>
      </c>
    </row>
    <row r="121" spans="1:10" s="1" customFormat="1" ht="23.65" customHeight="1">
      <c r="A121" s="132"/>
      <c r="B121" s="133"/>
      <c r="C121" s="191" t="s">
        <v>219</v>
      </c>
      <c r="D121" s="134"/>
      <c r="E121" s="121" t="s">
        <v>13</v>
      </c>
      <c r="F121" s="195" t="s">
        <v>37</v>
      </c>
      <c r="G121" s="196">
        <v>3</v>
      </c>
      <c r="H121" s="197">
        <v>75</v>
      </c>
      <c r="I121" s="237">
        <f t="shared" si="3"/>
        <v>225</v>
      </c>
      <c r="J121" s="194" t="s">
        <v>36</v>
      </c>
    </row>
    <row r="122" spans="1:10" s="1" customFormat="1" ht="23.65" customHeight="1">
      <c r="A122" s="132"/>
      <c r="B122" s="133"/>
      <c r="C122" s="191" t="s">
        <v>221</v>
      </c>
      <c r="D122" s="134"/>
      <c r="E122" s="121" t="s">
        <v>13</v>
      </c>
      <c r="F122" s="195" t="s">
        <v>37</v>
      </c>
      <c r="G122" s="196">
        <v>2</v>
      </c>
      <c r="H122" s="197">
        <v>56.5</v>
      </c>
      <c r="I122" s="237">
        <f t="shared" si="3"/>
        <v>113</v>
      </c>
      <c r="J122" s="194" t="s">
        <v>36</v>
      </c>
    </row>
    <row r="123" spans="1:10" s="1" customFormat="1" ht="23.65" customHeight="1" thickBot="1">
      <c r="A123" s="140"/>
      <c r="B123" s="141"/>
      <c r="C123" s="200" t="s">
        <v>228</v>
      </c>
      <c r="D123" s="142"/>
      <c r="E123" s="199" t="s">
        <v>13</v>
      </c>
      <c r="F123" s="202" t="s">
        <v>37</v>
      </c>
      <c r="G123" s="203">
        <v>3</v>
      </c>
      <c r="H123" s="204">
        <v>20</v>
      </c>
      <c r="I123" s="238">
        <f t="shared" si="3"/>
        <v>60</v>
      </c>
      <c r="J123" s="205" t="s">
        <v>36</v>
      </c>
    </row>
    <row r="124" spans="1:10" ht="30" customHeight="1">
      <c r="A124" s="51" t="s">
        <v>52</v>
      </c>
      <c r="B124" s="52"/>
      <c r="C124" s="52"/>
      <c r="D124" s="52"/>
      <c r="E124" s="52"/>
      <c r="F124" s="52"/>
      <c r="G124" s="52"/>
      <c r="H124" s="52"/>
      <c r="I124" s="52"/>
      <c r="J124" s="53"/>
    </row>
    <row r="125" spans="1:10" ht="30" customHeight="1">
      <c r="A125" s="54" t="s">
        <v>105</v>
      </c>
      <c r="B125" s="55"/>
      <c r="C125" s="55"/>
      <c r="D125" s="55"/>
      <c r="E125" s="55"/>
      <c r="F125" s="55"/>
      <c r="G125" s="55"/>
      <c r="H125" s="55"/>
      <c r="I125" s="55"/>
      <c r="J125" s="56"/>
    </row>
    <row r="126" spans="1:10" ht="30" customHeight="1" thickBot="1">
      <c r="A126" s="57" t="s">
        <v>0</v>
      </c>
      <c r="B126" s="58"/>
      <c r="C126" s="58"/>
      <c r="D126" s="58"/>
      <c r="E126" s="58"/>
      <c r="F126" s="58"/>
      <c r="G126" s="58"/>
      <c r="H126" s="58"/>
      <c r="I126" s="58"/>
      <c r="J126" s="59"/>
    </row>
    <row r="127" spans="1:10" s="153" customFormat="1" ht="30" customHeight="1" thickBot="1">
      <c r="A127" s="111" t="s">
        <v>1</v>
      </c>
      <c r="B127" s="112" t="s">
        <v>2</v>
      </c>
      <c r="C127" s="113" t="s">
        <v>3</v>
      </c>
      <c r="D127" s="114" t="s">
        <v>4</v>
      </c>
      <c r="E127" s="112" t="s">
        <v>5</v>
      </c>
      <c r="F127" s="115" t="s">
        <v>26</v>
      </c>
      <c r="G127" s="116" t="s">
        <v>6</v>
      </c>
      <c r="H127" s="117" t="s">
        <v>7</v>
      </c>
      <c r="I127" s="117" t="s">
        <v>8</v>
      </c>
      <c r="J127" s="112" t="s">
        <v>9</v>
      </c>
    </row>
    <row r="128" spans="1:10" s="228" customFormat="1" ht="23.65" customHeight="1">
      <c r="A128" s="178">
        <v>46220</v>
      </c>
      <c r="B128" s="179">
        <v>1335</v>
      </c>
      <c r="C128" s="180" t="s">
        <v>248</v>
      </c>
      <c r="D128" s="230" t="s">
        <v>172</v>
      </c>
      <c r="E128" s="135" t="s">
        <v>13</v>
      </c>
      <c r="F128" s="219" t="s">
        <v>38</v>
      </c>
      <c r="G128" s="220">
        <v>1</v>
      </c>
      <c r="H128" s="221">
        <v>10000</v>
      </c>
      <c r="I128" s="227">
        <f t="shared" si="3"/>
        <v>10000</v>
      </c>
      <c r="J128" s="121" t="s">
        <v>36</v>
      </c>
    </row>
    <row r="129" spans="1:10" s="228" customFormat="1" ht="23.65" customHeight="1">
      <c r="A129" s="125"/>
      <c r="B129" s="126"/>
      <c r="C129" s="191" t="s">
        <v>249</v>
      </c>
      <c r="D129" s="127"/>
      <c r="E129" s="121" t="s">
        <v>13</v>
      </c>
      <c r="F129" s="195" t="s">
        <v>37</v>
      </c>
      <c r="G129" s="196">
        <v>4740</v>
      </c>
      <c r="H129" s="197">
        <v>30</v>
      </c>
      <c r="I129" s="227">
        <f t="shared" si="3"/>
        <v>142200</v>
      </c>
      <c r="J129" s="121" t="s">
        <v>36</v>
      </c>
    </row>
    <row r="130" spans="1:10" s="228" customFormat="1" ht="23.65" customHeight="1">
      <c r="A130" s="118">
        <v>46220</v>
      </c>
      <c r="B130" s="119">
        <v>1336</v>
      </c>
      <c r="C130" s="191" t="s">
        <v>198</v>
      </c>
      <c r="D130" s="120" t="s">
        <v>250</v>
      </c>
      <c r="E130" s="121" t="s">
        <v>13</v>
      </c>
      <c r="F130" s="219" t="s">
        <v>38</v>
      </c>
      <c r="G130" s="207">
        <v>1</v>
      </c>
      <c r="H130" s="208">
        <v>32</v>
      </c>
      <c r="I130" s="213">
        <f t="shared" si="3"/>
        <v>32</v>
      </c>
      <c r="J130" s="194" t="s">
        <v>36</v>
      </c>
    </row>
    <row r="131" spans="1:10" s="228" customFormat="1" ht="23.65" customHeight="1">
      <c r="A131" s="132"/>
      <c r="B131" s="133"/>
      <c r="C131" s="191" t="s">
        <v>199</v>
      </c>
      <c r="D131" s="134"/>
      <c r="E131" s="121" t="s">
        <v>13</v>
      </c>
      <c r="F131" s="195"/>
      <c r="G131" s="207">
        <v>1</v>
      </c>
      <c r="H131" s="208">
        <v>26</v>
      </c>
      <c r="I131" s="227">
        <f t="shared" si="3"/>
        <v>26</v>
      </c>
      <c r="J131" s="194" t="s">
        <v>36</v>
      </c>
    </row>
    <row r="132" spans="1:10" s="228" customFormat="1" ht="23.65" customHeight="1">
      <c r="A132" s="132"/>
      <c r="B132" s="133"/>
      <c r="C132" s="191" t="s">
        <v>200</v>
      </c>
      <c r="D132" s="134"/>
      <c r="E132" s="121" t="s">
        <v>13</v>
      </c>
      <c r="F132" s="195"/>
      <c r="G132" s="207">
        <v>14</v>
      </c>
      <c r="H132" s="208">
        <v>8.5</v>
      </c>
      <c r="I132" s="227">
        <f t="shared" si="3"/>
        <v>119</v>
      </c>
      <c r="J132" s="194" t="s">
        <v>36</v>
      </c>
    </row>
    <row r="133" spans="1:10" s="228" customFormat="1" ht="23.65" customHeight="1">
      <c r="A133" s="132"/>
      <c r="B133" s="133"/>
      <c r="C133" s="191" t="s">
        <v>244</v>
      </c>
      <c r="D133" s="134"/>
      <c r="E133" s="121" t="s">
        <v>13</v>
      </c>
      <c r="F133" s="195"/>
      <c r="G133" s="207">
        <v>23</v>
      </c>
      <c r="H133" s="208">
        <v>20</v>
      </c>
      <c r="I133" s="227">
        <f t="shared" si="3"/>
        <v>460</v>
      </c>
      <c r="J133" s="194" t="s">
        <v>36</v>
      </c>
    </row>
    <row r="134" spans="1:10" s="228" customFormat="1" ht="23.65" customHeight="1">
      <c r="A134" s="132"/>
      <c r="B134" s="133"/>
      <c r="C134" s="191" t="s">
        <v>251</v>
      </c>
      <c r="D134" s="134"/>
      <c r="E134" s="121" t="s">
        <v>13</v>
      </c>
      <c r="F134" s="195"/>
      <c r="G134" s="207">
        <v>2</v>
      </c>
      <c r="H134" s="208">
        <v>12</v>
      </c>
      <c r="I134" s="227">
        <f t="shared" si="3"/>
        <v>24</v>
      </c>
      <c r="J134" s="194" t="s">
        <v>36</v>
      </c>
    </row>
    <row r="135" spans="1:10" s="228" customFormat="1" ht="23.65" customHeight="1">
      <c r="A135" s="132"/>
      <c r="B135" s="133"/>
      <c r="C135" s="191" t="s">
        <v>230</v>
      </c>
      <c r="D135" s="134"/>
      <c r="E135" s="121" t="s">
        <v>13</v>
      </c>
      <c r="F135" s="195"/>
      <c r="G135" s="207">
        <v>2</v>
      </c>
      <c r="H135" s="208">
        <v>41</v>
      </c>
      <c r="I135" s="227">
        <f t="shared" si="3"/>
        <v>82</v>
      </c>
      <c r="J135" s="194" t="s">
        <v>36</v>
      </c>
    </row>
    <row r="136" spans="1:10" s="228" customFormat="1" ht="23.65" customHeight="1">
      <c r="A136" s="132"/>
      <c r="B136" s="133"/>
      <c r="C136" s="191" t="s">
        <v>252</v>
      </c>
      <c r="D136" s="134"/>
      <c r="E136" s="121" t="s">
        <v>13</v>
      </c>
      <c r="F136" s="195"/>
      <c r="G136" s="207">
        <v>1</v>
      </c>
      <c r="H136" s="208">
        <v>85</v>
      </c>
      <c r="I136" s="227">
        <f t="shared" si="3"/>
        <v>85</v>
      </c>
      <c r="J136" s="194" t="s">
        <v>36</v>
      </c>
    </row>
    <row r="137" spans="1:10" s="228" customFormat="1" ht="23.65" customHeight="1">
      <c r="A137" s="132"/>
      <c r="B137" s="133"/>
      <c r="C137" s="191" t="s">
        <v>253</v>
      </c>
      <c r="D137" s="134"/>
      <c r="E137" s="121" t="s">
        <v>13</v>
      </c>
      <c r="F137" s="195"/>
      <c r="G137" s="207">
        <v>1</v>
      </c>
      <c r="H137" s="208">
        <v>30</v>
      </c>
      <c r="I137" s="227">
        <f t="shared" si="3"/>
        <v>30</v>
      </c>
      <c r="J137" s="194" t="s">
        <v>36</v>
      </c>
    </row>
    <row r="138" spans="1:10" s="228" customFormat="1" ht="23.65" customHeight="1">
      <c r="A138" s="132"/>
      <c r="B138" s="133"/>
      <c r="C138" s="191" t="s">
        <v>254</v>
      </c>
      <c r="D138" s="134"/>
      <c r="E138" s="121" t="s">
        <v>13</v>
      </c>
      <c r="F138" s="195"/>
      <c r="G138" s="207">
        <v>1</v>
      </c>
      <c r="H138" s="208">
        <v>16</v>
      </c>
      <c r="I138" s="227">
        <f t="shared" si="3"/>
        <v>16</v>
      </c>
      <c r="J138" s="194" t="s">
        <v>36</v>
      </c>
    </row>
    <row r="139" spans="1:10" s="228" customFormat="1" ht="23.65" customHeight="1">
      <c r="A139" s="132"/>
      <c r="B139" s="133"/>
      <c r="C139" s="191" t="s">
        <v>215</v>
      </c>
      <c r="D139" s="134"/>
      <c r="E139" s="121" t="s">
        <v>13</v>
      </c>
      <c r="F139" s="195"/>
      <c r="G139" s="207">
        <v>5</v>
      </c>
      <c r="H139" s="208">
        <v>10</v>
      </c>
      <c r="I139" s="227">
        <f t="shared" si="3"/>
        <v>50</v>
      </c>
      <c r="J139" s="194" t="s">
        <v>36</v>
      </c>
    </row>
    <row r="140" spans="1:10" s="228" customFormat="1" ht="23.65" customHeight="1">
      <c r="A140" s="132"/>
      <c r="B140" s="133"/>
      <c r="C140" s="191" t="s">
        <v>255</v>
      </c>
      <c r="D140" s="134"/>
      <c r="E140" s="121" t="s">
        <v>13</v>
      </c>
      <c r="F140" s="195"/>
      <c r="G140" s="207">
        <v>8</v>
      </c>
      <c r="H140" s="208">
        <v>10</v>
      </c>
      <c r="I140" s="227">
        <f t="shared" si="3"/>
        <v>80</v>
      </c>
      <c r="J140" s="194" t="s">
        <v>36</v>
      </c>
    </row>
    <row r="141" spans="1:10" s="228" customFormat="1" ht="23.65" customHeight="1">
      <c r="A141" s="132"/>
      <c r="B141" s="133"/>
      <c r="C141" s="191" t="s">
        <v>256</v>
      </c>
      <c r="D141" s="134"/>
      <c r="E141" s="121" t="s">
        <v>13</v>
      </c>
      <c r="F141" s="195"/>
      <c r="G141" s="207">
        <v>3</v>
      </c>
      <c r="H141" s="208">
        <v>72</v>
      </c>
      <c r="I141" s="227">
        <f t="shared" si="3"/>
        <v>216</v>
      </c>
      <c r="J141" s="194" t="s">
        <v>36</v>
      </c>
    </row>
    <row r="142" spans="1:10" s="228" customFormat="1" ht="23.65" customHeight="1">
      <c r="A142" s="132"/>
      <c r="B142" s="133"/>
      <c r="C142" s="191" t="s">
        <v>257</v>
      </c>
      <c r="D142" s="134"/>
      <c r="E142" s="121" t="s">
        <v>13</v>
      </c>
      <c r="F142" s="195"/>
      <c r="G142" s="207">
        <v>1</v>
      </c>
      <c r="H142" s="208">
        <v>11</v>
      </c>
      <c r="I142" s="227">
        <f t="shared" si="3"/>
        <v>11</v>
      </c>
      <c r="J142" s="194" t="s">
        <v>36</v>
      </c>
    </row>
    <row r="143" spans="1:10" s="228" customFormat="1" ht="23.65" customHeight="1" thickBot="1">
      <c r="A143" s="140"/>
      <c r="B143" s="141"/>
      <c r="C143" s="200" t="s">
        <v>219</v>
      </c>
      <c r="D143" s="142"/>
      <c r="E143" s="199" t="s">
        <v>13</v>
      </c>
      <c r="F143" s="202"/>
      <c r="G143" s="239">
        <v>1</v>
      </c>
      <c r="H143" s="240">
        <v>75</v>
      </c>
      <c r="I143" s="241">
        <f t="shared" si="3"/>
        <v>75</v>
      </c>
      <c r="J143" s="194" t="s">
        <v>36</v>
      </c>
    </row>
    <row r="144" spans="1:10" ht="30" customHeight="1">
      <c r="A144" s="51" t="s">
        <v>52</v>
      </c>
      <c r="B144" s="52"/>
      <c r="C144" s="52"/>
      <c r="D144" s="52"/>
      <c r="E144" s="52"/>
      <c r="F144" s="52"/>
      <c r="G144" s="52"/>
      <c r="H144" s="52"/>
      <c r="I144" s="52"/>
      <c r="J144" s="53"/>
    </row>
    <row r="145" spans="1:10" ht="30" customHeight="1">
      <c r="A145" s="54" t="s">
        <v>105</v>
      </c>
      <c r="B145" s="55"/>
      <c r="C145" s="55"/>
      <c r="D145" s="55"/>
      <c r="E145" s="55"/>
      <c r="F145" s="55"/>
      <c r="G145" s="55"/>
      <c r="H145" s="55"/>
      <c r="I145" s="55"/>
      <c r="J145" s="56"/>
    </row>
    <row r="146" spans="1:10" ht="30" customHeight="1" thickBot="1">
      <c r="A146" s="57" t="s">
        <v>0</v>
      </c>
      <c r="B146" s="58"/>
      <c r="C146" s="58"/>
      <c r="D146" s="58"/>
      <c r="E146" s="58"/>
      <c r="F146" s="58"/>
      <c r="G146" s="58"/>
      <c r="H146" s="58"/>
      <c r="I146" s="58"/>
      <c r="J146" s="59"/>
    </row>
    <row r="147" spans="1:10" ht="30" customHeight="1" thickBot="1">
      <c r="A147" s="111" t="s">
        <v>1</v>
      </c>
      <c r="B147" s="112" t="s">
        <v>2</v>
      </c>
      <c r="C147" s="113" t="s">
        <v>3</v>
      </c>
      <c r="D147" s="114" t="s">
        <v>4</v>
      </c>
      <c r="E147" s="112" t="s">
        <v>5</v>
      </c>
      <c r="F147" s="115" t="s">
        <v>26</v>
      </c>
      <c r="G147" s="116" t="s">
        <v>6</v>
      </c>
      <c r="H147" s="117" t="s">
        <v>7</v>
      </c>
      <c r="I147" s="117" t="s">
        <v>8</v>
      </c>
      <c r="J147" s="112" t="s">
        <v>9</v>
      </c>
    </row>
    <row r="148" spans="1:10" s="1" customFormat="1" ht="23.65" customHeight="1">
      <c r="A148" s="178">
        <v>46220</v>
      </c>
      <c r="B148" s="179">
        <v>1336</v>
      </c>
      <c r="C148" s="191" t="s">
        <v>258</v>
      </c>
      <c r="D148" s="179" t="s">
        <v>250</v>
      </c>
      <c r="E148" s="121" t="s">
        <v>13</v>
      </c>
      <c r="F148" s="195"/>
      <c r="G148" s="207">
        <v>1</v>
      </c>
      <c r="H148" s="208">
        <v>27</v>
      </c>
      <c r="I148" s="227">
        <f t="shared" si="3"/>
        <v>27</v>
      </c>
      <c r="J148" s="121" t="s">
        <v>36</v>
      </c>
    </row>
    <row r="149" spans="1:10" s="1" customFormat="1" ht="23.65" customHeight="1">
      <c r="A149" s="132"/>
      <c r="B149" s="133"/>
      <c r="C149" s="191" t="s">
        <v>221</v>
      </c>
      <c r="D149" s="133"/>
      <c r="E149" s="121" t="s">
        <v>13</v>
      </c>
      <c r="F149" s="195"/>
      <c r="G149" s="207">
        <v>1</v>
      </c>
      <c r="H149" s="208">
        <v>56.5</v>
      </c>
      <c r="I149" s="227">
        <f t="shared" si="3"/>
        <v>56.5</v>
      </c>
      <c r="J149" s="121" t="s">
        <v>36</v>
      </c>
    </row>
    <row r="150" spans="1:10" s="1" customFormat="1" ht="23.65" customHeight="1">
      <c r="A150" s="132"/>
      <c r="B150" s="133"/>
      <c r="C150" s="191" t="s">
        <v>222</v>
      </c>
      <c r="D150" s="133"/>
      <c r="E150" s="121" t="s">
        <v>13</v>
      </c>
      <c r="F150" s="195"/>
      <c r="G150" s="207">
        <v>1</v>
      </c>
      <c r="H150" s="208">
        <v>41</v>
      </c>
      <c r="I150" s="227">
        <f t="shared" si="3"/>
        <v>41</v>
      </c>
      <c r="J150" s="121" t="s">
        <v>36</v>
      </c>
    </row>
    <row r="151" spans="1:10" s="1" customFormat="1" ht="23.65" customHeight="1">
      <c r="A151" s="132"/>
      <c r="B151" s="133"/>
      <c r="C151" s="191" t="s">
        <v>229</v>
      </c>
      <c r="D151" s="133"/>
      <c r="E151" s="121" t="s">
        <v>13</v>
      </c>
      <c r="F151" s="195"/>
      <c r="G151" s="207">
        <v>1</v>
      </c>
      <c r="H151" s="208">
        <v>17</v>
      </c>
      <c r="I151" s="227">
        <f t="shared" si="3"/>
        <v>17</v>
      </c>
      <c r="J151" s="121" t="s">
        <v>36</v>
      </c>
    </row>
    <row r="152" spans="1:10" s="1" customFormat="1" ht="23.65" customHeight="1">
      <c r="A152" s="132"/>
      <c r="B152" s="133"/>
      <c r="C152" s="191" t="s">
        <v>259</v>
      </c>
      <c r="D152" s="133"/>
      <c r="E152" s="121" t="s">
        <v>13</v>
      </c>
      <c r="F152" s="195"/>
      <c r="G152" s="207">
        <v>1</v>
      </c>
      <c r="H152" s="208">
        <v>82</v>
      </c>
      <c r="I152" s="227">
        <f t="shared" si="3"/>
        <v>82</v>
      </c>
      <c r="J152" s="121" t="s">
        <v>36</v>
      </c>
    </row>
    <row r="153" spans="1:10" s="1" customFormat="1" ht="23.65" customHeight="1">
      <c r="A153" s="132"/>
      <c r="B153" s="133"/>
      <c r="C153" s="191" t="s">
        <v>225</v>
      </c>
      <c r="D153" s="133"/>
      <c r="E153" s="121" t="s">
        <v>13</v>
      </c>
      <c r="F153" s="195"/>
      <c r="G153" s="207">
        <v>2</v>
      </c>
      <c r="H153" s="208">
        <v>16</v>
      </c>
      <c r="I153" s="227">
        <f t="shared" si="3"/>
        <v>32</v>
      </c>
      <c r="J153" s="121" t="s">
        <v>36</v>
      </c>
    </row>
    <row r="154" spans="1:10" s="1" customFormat="1" ht="23.65" customHeight="1">
      <c r="A154" s="132"/>
      <c r="B154" s="133"/>
      <c r="C154" s="191" t="s">
        <v>226</v>
      </c>
      <c r="D154" s="133"/>
      <c r="E154" s="121" t="s">
        <v>13</v>
      </c>
      <c r="F154" s="195"/>
      <c r="G154" s="207">
        <v>10</v>
      </c>
      <c r="H154" s="208">
        <v>27.77</v>
      </c>
      <c r="I154" s="227">
        <f t="shared" si="3"/>
        <v>277.7</v>
      </c>
      <c r="J154" s="121" t="s">
        <v>36</v>
      </c>
    </row>
    <row r="155" spans="1:10" s="1" customFormat="1" ht="23.65" customHeight="1">
      <c r="A155" s="132"/>
      <c r="B155" s="133"/>
      <c r="C155" s="191" t="s">
        <v>260</v>
      </c>
      <c r="D155" s="133"/>
      <c r="E155" s="121" t="s">
        <v>13</v>
      </c>
      <c r="F155" s="195"/>
      <c r="G155" s="207">
        <v>3</v>
      </c>
      <c r="H155" s="208">
        <v>280</v>
      </c>
      <c r="I155" s="227">
        <f t="shared" si="3"/>
        <v>840</v>
      </c>
      <c r="J155" s="121" t="s">
        <v>36</v>
      </c>
    </row>
    <row r="156" spans="1:10" s="1" customFormat="1" ht="23.65" customHeight="1">
      <c r="A156" s="132"/>
      <c r="B156" s="133"/>
      <c r="C156" s="191" t="s">
        <v>228</v>
      </c>
      <c r="D156" s="133"/>
      <c r="E156" s="121" t="s">
        <v>13</v>
      </c>
      <c r="F156" s="195"/>
      <c r="G156" s="207">
        <v>7</v>
      </c>
      <c r="H156" s="208">
        <v>20</v>
      </c>
      <c r="I156" s="227">
        <f t="shared" si="3"/>
        <v>140</v>
      </c>
      <c r="J156" s="121" t="s">
        <v>36</v>
      </c>
    </row>
    <row r="157" spans="1:10" s="1" customFormat="1" ht="23.65" customHeight="1">
      <c r="A157" s="132"/>
      <c r="B157" s="133"/>
      <c r="C157" s="191" t="s">
        <v>261</v>
      </c>
      <c r="D157" s="133"/>
      <c r="E157" s="121" t="s">
        <v>13</v>
      </c>
      <c r="F157" s="195"/>
      <c r="G157" s="207">
        <v>2</v>
      </c>
      <c r="H157" s="208">
        <v>15</v>
      </c>
      <c r="I157" s="227">
        <f t="shared" si="3"/>
        <v>30</v>
      </c>
      <c r="J157" s="121" t="s">
        <v>36</v>
      </c>
    </row>
    <row r="158" spans="1:10" s="1" customFormat="1" ht="23.65" customHeight="1">
      <c r="A158" s="132"/>
      <c r="B158" s="133"/>
      <c r="C158" s="191" t="s">
        <v>262</v>
      </c>
      <c r="D158" s="133"/>
      <c r="E158" s="121" t="s">
        <v>13</v>
      </c>
      <c r="F158" s="195"/>
      <c r="G158" s="207">
        <v>1</v>
      </c>
      <c r="H158" s="208">
        <v>41</v>
      </c>
      <c r="I158" s="227">
        <f t="shared" si="3"/>
        <v>41</v>
      </c>
      <c r="J158" s="121" t="s">
        <v>36</v>
      </c>
    </row>
    <row r="159" spans="1:10" s="1" customFormat="1" ht="23.65" customHeight="1">
      <c r="A159" s="132"/>
      <c r="B159" s="133"/>
      <c r="C159" s="191" t="s">
        <v>263</v>
      </c>
      <c r="D159" s="133"/>
      <c r="E159" s="121" t="s">
        <v>13</v>
      </c>
      <c r="F159" s="195"/>
      <c r="G159" s="207">
        <v>20</v>
      </c>
      <c r="H159" s="208">
        <v>19</v>
      </c>
      <c r="I159" s="227">
        <f t="shared" si="3"/>
        <v>380</v>
      </c>
      <c r="J159" s="121" t="s">
        <v>36</v>
      </c>
    </row>
    <row r="160" spans="1:10" s="1" customFormat="1" ht="23.65" customHeight="1">
      <c r="A160" s="132"/>
      <c r="B160" s="133"/>
      <c r="C160" s="191" t="s">
        <v>264</v>
      </c>
      <c r="D160" s="133"/>
      <c r="E160" s="121" t="s">
        <v>13</v>
      </c>
      <c r="F160" s="195"/>
      <c r="G160" s="207">
        <v>22</v>
      </c>
      <c r="H160" s="208">
        <v>49.62</v>
      </c>
      <c r="I160" s="227">
        <f t="shared" si="3"/>
        <v>1091.6399999999999</v>
      </c>
      <c r="J160" s="121" t="s">
        <v>36</v>
      </c>
    </row>
    <row r="161" spans="1:10" s="1" customFormat="1" ht="23.65" customHeight="1">
      <c r="A161" s="132"/>
      <c r="B161" s="133"/>
      <c r="C161" s="191" t="s">
        <v>265</v>
      </c>
      <c r="D161" s="133"/>
      <c r="E161" s="121" t="s">
        <v>13</v>
      </c>
      <c r="F161" s="195"/>
      <c r="G161" s="207">
        <v>4</v>
      </c>
      <c r="H161" s="242">
        <v>26</v>
      </c>
      <c r="I161" s="227">
        <f t="shared" si="3"/>
        <v>104</v>
      </c>
      <c r="J161" s="121" t="s">
        <v>36</v>
      </c>
    </row>
    <row r="162" spans="1:10" s="1" customFormat="1" ht="23.65" customHeight="1">
      <c r="A162" s="125"/>
      <c r="B162" s="126"/>
      <c r="C162" s="191" t="s">
        <v>266</v>
      </c>
      <c r="D162" s="126"/>
      <c r="E162" s="121" t="s">
        <v>13</v>
      </c>
      <c r="F162" s="195"/>
      <c r="G162" s="207">
        <v>5</v>
      </c>
      <c r="H162" s="242">
        <v>28</v>
      </c>
      <c r="I162" s="227">
        <f t="shared" si="3"/>
        <v>140</v>
      </c>
      <c r="J162" s="121" t="s">
        <v>36</v>
      </c>
    </row>
    <row r="163" spans="1:10" s="1" customFormat="1" ht="23.65" customHeight="1" thickBot="1">
      <c r="A163" s="198">
        <v>46220</v>
      </c>
      <c r="B163" s="243">
        <v>1337</v>
      </c>
      <c r="C163" s="35" t="s">
        <v>267</v>
      </c>
      <c r="D163" s="244" t="s">
        <v>274</v>
      </c>
      <c r="E163" s="199" t="s">
        <v>13</v>
      </c>
      <c r="F163" s="202" t="s">
        <v>162</v>
      </c>
      <c r="G163" s="203">
        <v>2</v>
      </c>
      <c r="H163" s="204">
        <v>250</v>
      </c>
      <c r="I163" s="225">
        <f t="shared" si="3"/>
        <v>500</v>
      </c>
      <c r="J163" s="205" t="s">
        <v>36</v>
      </c>
    </row>
    <row r="164" spans="1:10" ht="30" customHeight="1">
      <c r="A164" s="51" t="s">
        <v>52</v>
      </c>
      <c r="B164" s="52"/>
      <c r="C164" s="52"/>
      <c r="D164" s="52"/>
      <c r="E164" s="52"/>
      <c r="F164" s="52"/>
      <c r="G164" s="52"/>
      <c r="H164" s="52"/>
      <c r="I164" s="52"/>
      <c r="J164" s="53"/>
    </row>
    <row r="165" spans="1:10" ht="30" customHeight="1">
      <c r="A165" s="54" t="s">
        <v>105</v>
      </c>
      <c r="B165" s="55"/>
      <c r="C165" s="55"/>
      <c r="D165" s="55"/>
      <c r="E165" s="55"/>
      <c r="F165" s="55"/>
      <c r="G165" s="55"/>
      <c r="H165" s="55"/>
      <c r="I165" s="55"/>
      <c r="J165" s="56"/>
    </row>
    <row r="166" spans="1:10" ht="30" customHeight="1" thickBot="1">
      <c r="A166" s="57" t="s">
        <v>0</v>
      </c>
      <c r="B166" s="58"/>
      <c r="C166" s="58"/>
      <c r="D166" s="58"/>
      <c r="E166" s="58"/>
      <c r="F166" s="58"/>
      <c r="G166" s="58"/>
      <c r="H166" s="58"/>
      <c r="I166" s="58"/>
      <c r="J166" s="59"/>
    </row>
    <row r="167" spans="1:10" s="153" customFormat="1" ht="30" customHeight="1" thickBot="1">
      <c r="A167" s="111" t="s">
        <v>1</v>
      </c>
      <c r="B167" s="112" t="s">
        <v>2</v>
      </c>
      <c r="C167" s="113" t="s">
        <v>3</v>
      </c>
      <c r="D167" s="114" t="s">
        <v>4</v>
      </c>
      <c r="E167" s="112" t="s">
        <v>5</v>
      </c>
      <c r="F167" s="115" t="s">
        <v>26</v>
      </c>
      <c r="G167" s="116" t="s">
        <v>6</v>
      </c>
      <c r="H167" s="117" t="s">
        <v>7</v>
      </c>
      <c r="I167" s="117" t="s">
        <v>8</v>
      </c>
      <c r="J167" s="112" t="s">
        <v>9</v>
      </c>
    </row>
    <row r="168" spans="1:10" s="228" customFormat="1" ht="23.65" customHeight="1">
      <c r="A168" s="178">
        <v>46220</v>
      </c>
      <c r="B168" s="179">
        <v>1337</v>
      </c>
      <c r="C168" s="180" t="s">
        <v>268</v>
      </c>
      <c r="D168" s="230" t="s">
        <v>274</v>
      </c>
      <c r="E168" s="135" t="s">
        <v>13</v>
      </c>
      <c r="F168" s="219" t="s">
        <v>196</v>
      </c>
      <c r="G168" s="220">
        <v>1</v>
      </c>
      <c r="H168" s="221">
        <v>250</v>
      </c>
      <c r="I168" s="227">
        <f t="shared" si="3"/>
        <v>250</v>
      </c>
      <c r="J168" s="135" t="s">
        <v>36</v>
      </c>
    </row>
    <row r="169" spans="1:10" s="228" customFormat="1" ht="23.65" customHeight="1">
      <c r="A169" s="132"/>
      <c r="B169" s="133"/>
      <c r="C169" s="186" t="s">
        <v>269</v>
      </c>
      <c r="D169" s="134"/>
      <c r="E169" s="121" t="s">
        <v>13</v>
      </c>
      <c r="F169" s="195" t="s">
        <v>196</v>
      </c>
      <c r="G169" s="196">
        <v>1</v>
      </c>
      <c r="H169" s="197">
        <v>250</v>
      </c>
      <c r="I169" s="213">
        <f t="shared" si="3"/>
        <v>250</v>
      </c>
      <c r="J169" s="121" t="s">
        <v>36</v>
      </c>
    </row>
    <row r="170" spans="1:10" s="228" customFormat="1" ht="23.65" customHeight="1">
      <c r="A170" s="132"/>
      <c r="B170" s="133"/>
      <c r="C170" s="186" t="s">
        <v>270</v>
      </c>
      <c r="D170" s="134"/>
      <c r="E170" s="121" t="s">
        <v>13</v>
      </c>
      <c r="F170" s="195" t="s">
        <v>162</v>
      </c>
      <c r="G170" s="196">
        <v>2</v>
      </c>
      <c r="H170" s="197">
        <v>250</v>
      </c>
      <c r="I170" s="213">
        <f t="shared" si="3"/>
        <v>500</v>
      </c>
      <c r="J170" s="121" t="s">
        <v>36</v>
      </c>
    </row>
    <row r="171" spans="1:10" s="228" customFormat="1" ht="23.65" customHeight="1">
      <c r="A171" s="132"/>
      <c r="B171" s="133"/>
      <c r="C171" s="186" t="s">
        <v>271</v>
      </c>
      <c r="D171" s="134"/>
      <c r="E171" s="121" t="s">
        <v>13</v>
      </c>
      <c r="F171" s="195" t="s">
        <v>196</v>
      </c>
      <c r="G171" s="196">
        <v>1</v>
      </c>
      <c r="H171" s="197">
        <v>250</v>
      </c>
      <c r="I171" s="213">
        <f t="shared" si="3"/>
        <v>250</v>
      </c>
      <c r="J171" s="121" t="s">
        <v>36</v>
      </c>
    </row>
    <row r="172" spans="1:10" s="228" customFormat="1" ht="23.65" customHeight="1">
      <c r="A172" s="132"/>
      <c r="B172" s="133"/>
      <c r="C172" s="186" t="s">
        <v>272</v>
      </c>
      <c r="D172" s="134"/>
      <c r="E172" s="121" t="s">
        <v>13</v>
      </c>
      <c r="F172" s="195" t="s">
        <v>196</v>
      </c>
      <c r="G172" s="196">
        <v>1</v>
      </c>
      <c r="H172" s="197">
        <v>250</v>
      </c>
      <c r="I172" s="213">
        <f t="shared" si="3"/>
        <v>250</v>
      </c>
      <c r="J172" s="121" t="s">
        <v>36</v>
      </c>
    </row>
    <row r="173" spans="1:10" s="228" customFormat="1" ht="23.65" customHeight="1">
      <c r="A173" s="125"/>
      <c r="B173" s="126"/>
      <c r="C173" s="186" t="s">
        <v>273</v>
      </c>
      <c r="D173" s="127"/>
      <c r="E173" s="121" t="s">
        <v>13</v>
      </c>
      <c r="F173" s="195" t="s">
        <v>162</v>
      </c>
      <c r="G173" s="196">
        <v>2</v>
      </c>
      <c r="H173" s="197">
        <v>250</v>
      </c>
      <c r="I173" s="213">
        <f t="shared" si="3"/>
        <v>500</v>
      </c>
      <c r="J173" s="121" t="s">
        <v>36</v>
      </c>
    </row>
    <row r="174" spans="1:10" s="228" customFormat="1" ht="23.65" customHeight="1">
      <c r="A174" s="118">
        <v>46221</v>
      </c>
      <c r="B174" s="119">
        <v>1338</v>
      </c>
      <c r="C174" s="186" t="s">
        <v>276</v>
      </c>
      <c r="D174" s="120" t="s">
        <v>275</v>
      </c>
      <c r="E174" s="121" t="s">
        <v>13</v>
      </c>
      <c r="F174" s="195" t="s">
        <v>37</v>
      </c>
      <c r="G174" s="196">
        <v>3</v>
      </c>
      <c r="H174" s="197">
        <v>350</v>
      </c>
      <c r="I174" s="213">
        <f t="shared" si="3"/>
        <v>1050</v>
      </c>
      <c r="J174" s="121" t="s">
        <v>36</v>
      </c>
    </row>
    <row r="175" spans="1:10" s="228" customFormat="1" ht="23.65" customHeight="1">
      <c r="A175" s="125"/>
      <c r="B175" s="126"/>
      <c r="C175" s="186" t="s">
        <v>277</v>
      </c>
      <c r="D175" s="127"/>
      <c r="E175" s="121" t="s">
        <v>13</v>
      </c>
      <c r="F175" s="195" t="s">
        <v>162</v>
      </c>
      <c r="G175" s="196">
        <v>3</v>
      </c>
      <c r="H175" s="197">
        <v>350</v>
      </c>
      <c r="I175" s="213">
        <f t="shared" si="3"/>
        <v>1050</v>
      </c>
      <c r="J175" s="121" t="s">
        <v>36</v>
      </c>
    </row>
    <row r="176" spans="1:10" s="228" customFormat="1" ht="42.75">
      <c r="A176" s="226">
        <v>46222</v>
      </c>
      <c r="B176" s="135">
        <v>1339</v>
      </c>
      <c r="C176" s="186" t="s">
        <v>278</v>
      </c>
      <c r="D176" s="186" t="s">
        <v>279</v>
      </c>
      <c r="E176" s="121" t="s">
        <v>13</v>
      </c>
      <c r="F176" s="195" t="s">
        <v>37</v>
      </c>
      <c r="G176" s="196">
        <v>100</v>
      </c>
      <c r="H176" s="197">
        <v>50</v>
      </c>
      <c r="I176" s="213">
        <f t="shared" si="3"/>
        <v>5000</v>
      </c>
      <c r="J176" s="121" t="s">
        <v>36</v>
      </c>
    </row>
    <row r="177" spans="1:10" s="228" customFormat="1" ht="23.65" customHeight="1">
      <c r="A177" s="226">
        <v>46223</v>
      </c>
      <c r="B177" s="135">
        <v>1340</v>
      </c>
      <c r="C177" s="186" t="s">
        <v>280</v>
      </c>
      <c r="D177" s="186" t="s">
        <v>281</v>
      </c>
      <c r="E177" s="121" t="s">
        <v>13</v>
      </c>
      <c r="F177" s="195" t="s">
        <v>162</v>
      </c>
      <c r="G177" s="196">
        <v>2</v>
      </c>
      <c r="H177" s="197">
        <v>400</v>
      </c>
      <c r="I177" s="213">
        <f t="shared" si="3"/>
        <v>800</v>
      </c>
      <c r="J177" s="121" t="s">
        <v>36</v>
      </c>
    </row>
    <row r="178" spans="1:10" s="228" customFormat="1" ht="23.65" customHeight="1">
      <c r="A178" s="118">
        <v>46224</v>
      </c>
      <c r="B178" s="119">
        <v>1341</v>
      </c>
      <c r="C178" s="186" t="s">
        <v>185</v>
      </c>
      <c r="D178" s="120" t="s">
        <v>186</v>
      </c>
      <c r="E178" s="121" t="s">
        <v>13</v>
      </c>
      <c r="F178" s="195" t="s">
        <v>196</v>
      </c>
      <c r="G178" s="196">
        <v>1</v>
      </c>
      <c r="H178" s="197">
        <v>100</v>
      </c>
      <c r="I178" s="213">
        <f t="shared" si="3"/>
        <v>100</v>
      </c>
      <c r="J178" s="121" t="s">
        <v>36</v>
      </c>
    </row>
    <row r="179" spans="1:10" s="228" customFormat="1" ht="23.65" customHeight="1">
      <c r="A179" s="125"/>
      <c r="B179" s="126"/>
      <c r="C179" s="186" t="s">
        <v>185</v>
      </c>
      <c r="D179" s="127"/>
      <c r="E179" s="121" t="s">
        <v>13</v>
      </c>
      <c r="F179" s="195" t="s">
        <v>282</v>
      </c>
      <c r="G179" s="196">
        <v>1</v>
      </c>
      <c r="H179" s="197">
        <v>100</v>
      </c>
      <c r="I179" s="213">
        <f t="shared" si="3"/>
        <v>100</v>
      </c>
      <c r="J179" s="121" t="s">
        <v>36</v>
      </c>
    </row>
    <row r="180" spans="1:10" s="228" customFormat="1" ht="23.65" customHeight="1">
      <c r="A180" s="118">
        <v>46225</v>
      </c>
      <c r="B180" s="119">
        <v>1342</v>
      </c>
      <c r="C180" s="186" t="s">
        <v>284</v>
      </c>
      <c r="D180" s="120" t="s">
        <v>290</v>
      </c>
      <c r="E180" s="121" t="s">
        <v>13</v>
      </c>
      <c r="F180" s="195" t="s">
        <v>283</v>
      </c>
      <c r="G180" s="196">
        <v>5</v>
      </c>
      <c r="H180" s="197">
        <v>1374.14</v>
      </c>
      <c r="I180" s="213">
        <f t="shared" si="3"/>
        <v>6870.7000000000007</v>
      </c>
      <c r="J180" s="121" t="s">
        <v>36</v>
      </c>
    </row>
    <row r="181" spans="1:10" s="228" customFormat="1" ht="23.65" customHeight="1">
      <c r="A181" s="125"/>
      <c r="B181" s="126"/>
      <c r="C181" s="186" t="s">
        <v>285</v>
      </c>
      <c r="D181" s="127"/>
      <c r="E181" s="128" t="s">
        <v>58</v>
      </c>
      <c r="F181" s="195" t="s">
        <v>283</v>
      </c>
      <c r="G181" s="196">
        <v>2</v>
      </c>
      <c r="H181" s="197">
        <v>174.93</v>
      </c>
      <c r="I181" s="213">
        <f t="shared" si="3"/>
        <v>349.86</v>
      </c>
      <c r="J181" s="121" t="s">
        <v>36</v>
      </c>
    </row>
    <row r="182" spans="1:10" s="228" customFormat="1" ht="23.65" customHeight="1" thickBot="1">
      <c r="A182" s="198">
        <v>46225</v>
      </c>
      <c r="B182" s="199">
        <v>1343</v>
      </c>
      <c r="C182" s="200" t="s">
        <v>287</v>
      </c>
      <c r="D182" s="200" t="s">
        <v>286</v>
      </c>
      <c r="E182" s="199" t="s">
        <v>13</v>
      </c>
      <c r="F182" s="202" t="s">
        <v>37</v>
      </c>
      <c r="G182" s="203">
        <v>35</v>
      </c>
      <c r="H182" s="204">
        <v>159</v>
      </c>
      <c r="I182" s="225">
        <f t="shared" si="3"/>
        <v>5565</v>
      </c>
      <c r="J182" s="205" t="s">
        <v>36</v>
      </c>
    </row>
    <row r="183" spans="1:10" ht="30" customHeight="1">
      <c r="A183" s="51" t="s">
        <v>52</v>
      </c>
      <c r="B183" s="52"/>
      <c r="C183" s="52"/>
      <c r="D183" s="52"/>
      <c r="E183" s="52"/>
      <c r="F183" s="52"/>
      <c r="G183" s="52"/>
      <c r="H183" s="52"/>
      <c r="I183" s="52"/>
      <c r="J183" s="53"/>
    </row>
    <row r="184" spans="1:10" ht="30" customHeight="1">
      <c r="A184" s="54" t="str">
        <f>A2</f>
        <v>CONCENTRADO DONATIVOS ENTRADAS JULIO 2026</v>
      </c>
      <c r="B184" s="55"/>
      <c r="C184" s="55"/>
      <c r="D184" s="55"/>
      <c r="E184" s="55"/>
      <c r="F184" s="55"/>
      <c r="G184" s="55"/>
      <c r="H184" s="55"/>
      <c r="I184" s="55"/>
      <c r="J184" s="56"/>
    </row>
    <row r="185" spans="1:10" ht="30" customHeight="1" thickBot="1">
      <c r="A185" s="57" t="s">
        <v>0</v>
      </c>
      <c r="B185" s="58"/>
      <c r="C185" s="58"/>
      <c r="D185" s="58"/>
      <c r="E185" s="58"/>
      <c r="F185" s="58"/>
      <c r="G185" s="58"/>
      <c r="H185" s="58"/>
      <c r="I185" s="58"/>
      <c r="J185" s="59"/>
    </row>
    <row r="186" spans="1:10" ht="30" customHeight="1" thickBot="1">
      <c r="A186" s="111" t="s">
        <v>1</v>
      </c>
      <c r="B186" s="112" t="s">
        <v>2</v>
      </c>
      <c r="C186" s="113" t="s">
        <v>3</v>
      </c>
      <c r="D186" s="114" t="s">
        <v>4</v>
      </c>
      <c r="E186" s="112" t="s">
        <v>5</v>
      </c>
      <c r="F186" s="115" t="s">
        <v>26</v>
      </c>
      <c r="G186" s="116" t="s">
        <v>6</v>
      </c>
      <c r="H186" s="117" t="s">
        <v>7</v>
      </c>
      <c r="I186" s="117" t="s">
        <v>8</v>
      </c>
      <c r="J186" s="112" t="s">
        <v>9</v>
      </c>
    </row>
    <row r="187" spans="1:10" s="1" customFormat="1" ht="28.5">
      <c r="A187" s="226">
        <v>46225</v>
      </c>
      <c r="B187" s="135">
        <v>1343</v>
      </c>
      <c r="C187" s="186" t="s">
        <v>288</v>
      </c>
      <c r="D187" s="186" t="s">
        <v>286</v>
      </c>
      <c r="E187" s="121" t="s">
        <v>13</v>
      </c>
      <c r="F187" s="195" t="s">
        <v>37</v>
      </c>
      <c r="G187" s="196">
        <v>35</v>
      </c>
      <c r="H187" s="197">
        <v>200</v>
      </c>
      <c r="I187" s="213">
        <f t="shared" ref="I187" si="4">H187*G187</f>
        <v>7000</v>
      </c>
      <c r="J187" s="121" t="s">
        <v>36</v>
      </c>
    </row>
    <row r="188" spans="1:10" s="1" customFormat="1" ht="23.1" customHeight="1">
      <c r="A188" s="118">
        <v>46226</v>
      </c>
      <c r="B188" s="119">
        <v>1344</v>
      </c>
      <c r="C188" s="120" t="s">
        <v>291</v>
      </c>
      <c r="D188" s="120" t="s">
        <v>289</v>
      </c>
      <c r="E188" s="121" t="s">
        <v>13</v>
      </c>
      <c r="F188" s="121" t="s">
        <v>74</v>
      </c>
      <c r="G188" s="122">
        <v>70</v>
      </c>
      <c r="H188" s="123">
        <v>179</v>
      </c>
      <c r="I188" s="123">
        <f>H188*G188</f>
        <v>12530</v>
      </c>
      <c r="J188" s="124" t="s">
        <v>36</v>
      </c>
    </row>
    <row r="189" spans="1:10" s="1" customFormat="1" ht="12.95" customHeight="1">
      <c r="A189" s="125"/>
      <c r="B189" s="126"/>
      <c r="C189" s="127"/>
      <c r="D189" s="127"/>
      <c r="E189" s="245" t="s">
        <v>58</v>
      </c>
      <c r="F189" s="219" t="s">
        <v>37</v>
      </c>
      <c r="G189" s="129"/>
      <c r="H189" s="130"/>
      <c r="I189" s="130"/>
      <c r="J189" s="131"/>
    </row>
    <row r="190" spans="1:10" s="1" customFormat="1" ht="42.75">
      <c r="A190" s="118">
        <v>46226</v>
      </c>
      <c r="B190" s="119">
        <v>1345</v>
      </c>
      <c r="C190" s="180" t="s">
        <v>293</v>
      </c>
      <c r="D190" s="120" t="s">
        <v>292</v>
      </c>
      <c r="E190" s="181" t="s">
        <v>13</v>
      </c>
      <c r="F190" s="219" t="s">
        <v>37</v>
      </c>
      <c r="G190" s="183">
        <v>30</v>
      </c>
      <c r="H190" s="184">
        <v>129</v>
      </c>
      <c r="I190" s="184">
        <f t="shared" ref="I190:I194" si="5">H190*G190</f>
        <v>3870</v>
      </c>
      <c r="J190" s="185" t="s">
        <v>36</v>
      </c>
    </row>
    <row r="191" spans="1:10" s="1" customFormat="1" ht="28.5">
      <c r="A191" s="132"/>
      <c r="B191" s="133"/>
      <c r="C191" s="186" t="s">
        <v>294</v>
      </c>
      <c r="D191" s="134"/>
      <c r="E191" s="187" t="s">
        <v>13</v>
      </c>
      <c r="F191" s="219" t="s">
        <v>37</v>
      </c>
      <c r="G191" s="189">
        <v>30</v>
      </c>
      <c r="H191" s="190">
        <v>120</v>
      </c>
      <c r="I191" s="190">
        <f t="shared" si="5"/>
        <v>3600</v>
      </c>
      <c r="J191" s="194" t="s">
        <v>36</v>
      </c>
    </row>
    <row r="192" spans="1:10" s="1" customFormat="1" ht="28.5">
      <c r="A192" s="132"/>
      <c r="B192" s="133"/>
      <c r="C192" s="186" t="s">
        <v>295</v>
      </c>
      <c r="D192" s="134"/>
      <c r="E192" s="187" t="s">
        <v>13</v>
      </c>
      <c r="F192" s="219" t="s">
        <v>37</v>
      </c>
      <c r="G192" s="189">
        <v>58</v>
      </c>
      <c r="H192" s="190">
        <v>55</v>
      </c>
      <c r="I192" s="190">
        <f t="shared" si="5"/>
        <v>3190</v>
      </c>
      <c r="J192" s="194" t="s">
        <v>36</v>
      </c>
    </row>
    <row r="193" spans="1:10" s="1" customFormat="1" ht="28.5">
      <c r="A193" s="125"/>
      <c r="B193" s="126"/>
      <c r="C193" s="186" t="s">
        <v>296</v>
      </c>
      <c r="D193" s="127"/>
      <c r="E193" s="187" t="s">
        <v>13</v>
      </c>
      <c r="F193" s="219" t="s">
        <v>37</v>
      </c>
      <c r="G193" s="189">
        <v>2</v>
      </c>
      <c r="H193" s="190">
        <v>29</v>
      </c>
      <c r="I193" s="190">
        <f t="shared" si="5"/>
        <v>58</v>
      </c>
      <c r="J193" s="194" t="s">
        <v>36</v>
      </c>
    </row>
    <row r="194" spans="1:10" s="1" customFormat="1" ht="23.1" customHeight="1">
      <c r="A194" s="118">
        <v>46226</v>
      </c>
      <c r="B194" s="119">
        <v>1346</v>
      </c>
      <c r="C194" s="120" t="s">
        <v>298</v>
      </c>
      <c r="D194" s="120" t="s">
        <v>297</v>
      </c>
      <c r="E194" s="187" t="s">
        <v>13</v>
      </c>
      <c r="F194" s="119" t="s">
        <v>37</v>
      </c>
      <c r="G194" s="122">
        <v>10</v>
      </c>
      <c r="H194" s="123">
        <f>2594.69/10</f>
        <v>259.46899999999999</v>
      </c>
      <c r="I194" s="123">
        <f t="shared" si="5"/>
        <v>2594.69</v>
      </c>
      <c r="J194" s="124" t="s">
        <v>36</v>
      </c>
    </row>
    <row r="195" spans="1:10" s="1" customFormat="1" ht="14.65" customHeight="1">
      <c r="A195" s="125"/>
      <c r="B195" s="126"/>
      <c r="C195" s="127"/>
      <c r="D195" s="127"/>
      <c r="E195" s="246" t="s">
        <v>58</v>
      </c>
      <c r="F195" s="126"/>
      <c r="G195" s="129"/>
      <c r="H195" s="130"/>
      <c r="I195" s="130"/>
      <c r="J195" s="131"/>
    </row>
    <row r="196" spans="1:10" s="1" customFormat="1" ht="23.1" customHeight="1">
      <c r="A196" s="118">
        <v>46227</v>
      </c>
      <c r="B196" s="119">
        <v>1347</v>
      </c>
      <c r="C196" s="186" t="s">
        <v>319</v>
      </c>
      <c r="D196" s="120" t="s">
        <v>320</v>
      </c>
      <c r="E196" s="222" t="s">
        <v>13</v>
      </c>
      <c r="F196" s="195" t="s">
        <v>37</v>
      </c>
      <c r="G196" s="247">
        <v>11</v>
      </c>
      <c r="H196" s="248">
        <v>28.32</v>
      </c>
      <c r="I196" s="213">
        <f>H196*G196</f>
        <v>311.52</v>
      </c>
      <c r="J196" s="194" t="s">
        <v>36</v>
      </c>
    </row>
    <row r="197" spans="1:10" s="1" customFormat="1" ht="23.1" customHeight="1">
      <c r="A197" s="132"/>
      <c r="B197" s="133"/>
      <c r="C197" s="186" t="s">
        <v>318</v>
      </c>
      <c r="D197" s="134"/>
      <c r="E197" s="139" t="s">
        <v>13</v>
      </c>
      <c r="F197" s="219" t="s">
        <v>37</v>
      </c>
      <c r="G197" s="247">
        <v>3</v>
      </c>
      <c r="H197" s="248">
        <v>718.35</v>
      </c>
      <c r="I197" s="227">
        <f t="shared" ref="I197:I203" si="6">H197*G197</f>
        <v>2155.0500000000002</v>
      </c>
      <c r="J197" s="185" t="s">
        <v>36</v>
      </c>
    </row>
    <row r="198" spans="1:10" s="1" customFormat="1" ht="23.1" customHeight="1">
      <c r="A198" s="132"/>
      <c r="B198" s="133"/>
      <c r="C198" s="186" t="s">
        <v>317</v>
      </c>
      <c r="D198" s="134"/>
      <c r="E198" s="139" t="s">
        <v>13</v>
      </c>
      <c r="F198" s="219" t="s">
        <v>37</v>
      </c>
      <c r="G198" s="247">
        <v>3</v>
      </c>
      <c r="H198" s="248">
        <v>117.84</v>
      </c>
      <c r="I198" s="227">
        <f t="shared" si="6"/>
        <v>353.52</v>
      </c>
      <c r="J198" s="185" t="s">
        <v>36</v>
      </c>
    </row>
    <row r="199" spans="1:10" s="1" customFormat="1" ht="23.1" customHeight="1">
      <c r="A199" s="132"/>
      <c r="B199" s="133"/>
      <c r="C199" s="186" t="s">
        <v>316</v>
      </c>
      <c r="D199" s="134"/>
      <c r="E199" s="139" t="s">
        <v>13</v>
      </c>
      <c r="F199" s="219" t="s">
        <v>37</v>
      </c>
      <c r="G199" s="247">
        <v>4</v>
      </c>
      <c r="H199" s="248">
        <v>633.21</v>
      </c>
      <c r="I199" s="227">
        <f t="shared" si="6"/>
        <v>2532.84</v>
      </c>
      <c r="J199" s="185" t="s">
        <v>36</v>
      </c>
    </row>
    <row r="200" spans="1:10" s="1" customFormat="1" ht="23.1" customHeight="1">
      <c r="A200" s="132"/>
      <c r="B200" s="133"/>
      <c r="C200" s="186" t="s">
        <v>315</v>
      </c>
      <c r="D200" s="134"/>
      <c r="E200" s="139" t="s">
        <v>13</v>
      </c>
      <c r="F200" s="219" t="s">
        <v>37</v>
      </c>
      <c r="G200" s="247">
        <v>8</v>
      </c>
      <c r="H200" s="248">
        <v>156</v>
      </c>
      <c r="I200" s="227">
        <f t="shared" si="6"/>
        <v>1248</v>
      </c>
      <c r="J200" s="185" t="s">
        <v>36</v>
      </c>
    </row>
    <row r="201" spans="1:10" s="1" customFormat="1" ht="23.1" customHeight="1">
      <c r="A201" s="132"/>
      <c r="B201" s="133"/>
      <c r="C201" s="186" t="s">
        <v>314</v>
      </c>
      <c r="D201" s="134"/>
      <c r="E201" s="139" t="s">
        <v>13</v>
      </c>
      <c r="F201" s="219" t="s">
        <v>38</v>
      </c>
      <c r="G201" s="247">
        <v>1</v>
      </c>
      <c r="H201" s="248">
        <v>535</v>
      </c>
      <c r="I201" s="227">
        <f t="shared" si="6"/>
        <v>535</v>
      </c>
      <c r="J201" s="185" t="s">
        <v>36</v>
      </c>
    </row>
    <row r="202" spans="1:10" s="1" customFormat="1" ht="23.1" customHeight="1">
      <c r="A202" s="132"/>
      <c r="B202" s="133"/>
      <c r="C202" s="186" t="s">
        <v>313</v>
      </c>
      <c r="D202" s="134"/>
      <c r="E202" s="139" t="s">
        <v>13</v>
      </c>
      <c r="F202" s="219" t="s">
        <v>38</v>
      </c>
      <c r="G202" s="247">
        <v>1</v>
      </c>
      <c r="H202" s="248">
        <v>2024.85</v>
      </c>
      <c r="I202" s="227">
        <f t="shared" si="6"/>
        <v>2024.85</v>
      </c>
      <c r="J202" s="185" t="s">
        <v>36</v>
      </c>
    </row>
    <row r="203" spans="1:10" s="1" customFormat="1" ht="23.1" customHeight="1" thickBot="1">
      <c r="A203" s="140"/>
      <c r="B203" s="141"/>
      <c r="C203" s="200" t="s">
        <v>312</v>
      </c>
      <c r="D203" s="142"/>
      <c r="E203" s="249" t="s">
        <v>13</v>
      </c>
      <c r="F203" s="250" t="s">
        <v>38</v>
      </c>
      <c r="G203" s="251">
        <v>1</v>
      </c>
      <c r="H203" s="252">
        <v>892.97</v>
      </c>
      <c r="I203" s="241">
        <f t="shared" si="6"/>
        <v>892.97</v>
      </c>
      <c r="J203" s="253" t="s">
        <v>36</v>
      </c>
    </row>
    <row r="204" spans="1:10" ht="30" customHeight="1">
      <c r="A204" s="51" t="s">
        <v>52</v>
      </c>
      <c r="B204" s="52"/>
      <c r="C204" s="52"/>
      <c r="D204" s="52"/>
      <c r="E204" s="52"/>
      <c r="F204" s="52"/>
      <c r="G204" s="52"/>
      <c r="H204" s="52"/>
      <c r="I204" s="52"/>
      <c r="J204" s="53"/>
    </row>
    <row r="205" spans="1:10" ht="30" customHeight="1">
      <c r="A205" s="54" t="str">
        <f>A23</f>
        <v>CONCENTRADO DONATIVOS ENTRADAS JULIO 2026</v>
      </c>
      <c r="B205" s="55"/>
      <c r="C205" s="55"/>
      <c r="D205" s="55"/>
      <c r="E205" s="55"/>
      <c r="F205" s="55"/>
      <c r="G205" s="55"/>
      <c r="H205" s="55"/>
      <c r="I205" s="55"/>
      <c r="J205" s="56"/>
    </row>
    <row r="206" spans="1:10" ht="30" customHeight="1" thickBot="1">
      <c r="A206" s="57" t="s">
        <v>0</v>
      </c>
      <c r="B206" s="58"/>
      <c r="C206" s="58"/>
      <c r="D206" s="58"/>
      <c r="E206" s="58"/>
      <c r="F206" s="58"/>
      <c r="G206" s="58"/>
      <c r="H206" s="58"/>
      <c r="I206" s="58"/>
      <c r="J206" s="59"/>
    </row>
    <row r="207" spans="1:10" ht="30" customHeight="1" thickBot="1">
      <c r="A207" s="111" t="s">
        <v>1</v>
      </c>
      <c r="B207" s="112" t="s">
        <v>2</v>
      </c>
      <c r="C207" s="113" t="s">
        <v>3</v>
      </c>
      <c r="D207" s="114" t="s">
        <v>4</v>
      </c>
      <c r="E207" s="112" t="s">
        <v>5</v>
      </c>
      <c r="F207" s="115" t="s">
        <v>26</v>
      </c>
      <c r="G207" s="116" t="s">
        <v>6</v>
      </c>
      <c r="H207" s="117" t="s">
        <v>7</v>
      </c>
      <c r="I207" s="117" t="s">
        <v>8</v>
      </c>
      <c r="J207" s="112" t="s">
        <v>9</v>
      </c>
    </row>
    <row r="208" spans="1:10" s="1" customFormat="1" ht="23.1" customHeight="1">
      <c r="A208" s="178">
        <v>46227</v>
      </c>
      <c r="B208" s="179">
        <v>1347</v>
      </c>
      <c r="C208" s="186" t="s">
        <v>311</v>
      </c>
      <c r="D208" s="230" t="s">
        <v>320</v>
      </c>
      <c r="E208" s="139" t="s">
        <v>13</v>
      </c>
      <c r="F208" s="231" t="s">
        <v>283</v>
      </c>
      <c r="G208" s="247">
        <v>11</v>
      </c>
      <c r="H208" s="254">
        <v>480.84</v>
      </c>
      <c r="I208" s="235">
        <f>H208*G208</f>
        <v>5289.24</v>
      </c>
      <c r="J208" s="185" t="s">
        <v>36</v>
      </c>
    </row>
    <row r="209" spans="1:10" s="1" customFormat="1" ht="23.1" customHeight="1">
      <c r="A209" s="132"/>
      <c r="B209" s="133"/>
      <c r="C209" s="186" t="s">
        <v>310</v>
      </c>
      <c r="D209" s="134"/>
      <c r="E209" s="139" t="s">
        <v>13</v>
      </c>
      <c r="F209" s="135" t="s">
        <v>283</v>
      </c>
      <c r="G209" s="247">
        <v>11</v>
      </c>
      <c r="H209" s="248">
        <v>303.68</v>
      </c>
      <c r="I209" s="213">
        <f t="shared" ref="I209:I223" si="7">H209*G209</f>
        <v>3340.48</v>
      </c>
      <c r="J209" s="185" t="s">
        <v>36</v>
      </c>
    </row>
    <row r="210" spans="1:10" s="1" customFormat="1" ht="23.1" customHeight="1">
      <c r="A210" s="132"/>
      <c r="B210" s="133"/>
      <c r="C210" s="186" t="s">
        <v>309</v>
      </c>
      <c r="D210" s="134"/>
      <c r="E210" s="139" t="s">
        <v>13</v>
      </c>
      <c r="F210" s="135" t="s">
        <v>283</v>
      </c>
      <c r="G210" s="247">
        <v>11</v>
      </c>
      <c r="H210" s="248">
        <v>126</v>
      </c>
      <c r="I210" s="213">
        <f t="shared" si="7"/>
        <v>1386</v>
      </c>
      <c r="J210" s="185" t="s">
        <v>36</v>
      </c>
    </row>
    <row r="211" spans="1:10" s="1" customFormat="1" ht="23.1" customHeight="1">
      <c r="A211" s="132"/>
      <c r="B211" s="133"/>
      <c r="C211" s="186" t="s">
        <v>364</v>
      </c>
      <c r="D211" s="134"/>
      <c r="E211" s="139" t="s">
        <v>13</v>
      </c>
      <c r="F211" s="135" t="s">
        <v>95</v>
      </c>
      <c r="G211" s="247">
        <v>1</v>
      </c>
      <c r="H211" s="248">
        <v>1967.14</v>
      </c>
      <c r="I211" s="213">
        <f t="shared" si="7"/>
        <v>1967.14</v>
      </c>
      <c r="J211" s="185" t="s">
        <v>36</v>
      </c>
    </row>
    <row r="212" spans="1:10" s="1" customFormat="1" ht="23.1" customHeight="1">
      <c r="A212" s="132"/>
      <c r="B212" s="133"/>
      <c r="C212" s="186" t="s">
        <v>308</v>
      </c>
      <c r="D212" s="134"/>
      <c r="E212" s="139" t="s">
        <v>13</v>
      </c>
      <c r="F212" s="135" t="s">
        <v>95</v>
      </c>
      <c r="G212" s="247">
        <v>1</v>
      </c>
      <c r="H212" s="248">
        <v>18.059999999999999</v>
      </c>
      <c r="I212" s="213">
        <f t="shared" si="7"/>
        <v>18.059999999999999</v>
      </c>
      <c r="J212" s="185" t="s">
        <v>36</v>
      </c>
    </row>
    <row r="213" spans="1:10" s="1" customFormat="1" ht="23.1" customHeight="1">
      <c r="A213" s="132"/>
      <c r="B213" s="133"/>
      <c r="C213" s="186" t="s">
        <v>307</v>
      </c>
      <c r="D213" s="134"/>
      <c r="E213" s="139" t="s">
        <v>13</v>
      </c>
      <c r="F213" s="135" t="s">
        <v>283</v>
      </c>
      <c r="G213" s="247">
        <v>22</v>
      </c>
      <c r="H213" s="248">
        <v>49.24</v>
      </c>
      <c r="I213" s="213">
        <f t="shared" si="7"/>
        <v>1083.28</v>
      </c>
      <c r="J213" s="185" t="s">
        <v>36</v>
      </c>
    </row>
    <row r="214" spans="1:10" s="1" customFormat="1" ht="23.1" customHeight="1">
      <c r="A214" s="132"/>
      <c r="B214" s="133"/>
      <c r="C214" s="186" t="s">
        <v>306</v>
      </c>
      <c r="D214" s="134"/>
      <c r="E214" s="139" t="s">
        <v>13</v>
      </c>
      <c r="F214" s="135" t="s">
        <v>95</v>
      </c>
      <c r="G214" s="247">
        <v>1</v>
      </c>
      <c r="H214" s="248">
        <v>419</v>
      </c>
      <c r="I214" s="213">
        <f t="shared" si="7"/>
        <v>419</v>
      </c>
      <c r="J214" s="185" t="s">
        <v>36</v>
      </c>
    </row>
    <row r="215" spans="1:10" s="1" customFormat="1" ht="23.1" customHeight="1">
      <c r="A215" s="132"/>
      <c r="B215" s="133"/>
      <c r="C215" s="186" t="s">
        <v>305</v>
      </c>
      <c r="D215" s="134"/>
      <c r="E215" s="139" t="s">
        <v>13</v>
      </c>
      <c r="F215" s="135" t="s">
        <v>95</v>
      </c>
      <c r="G215" s="247">
        <v>1</v>
      </c>
      <c r="H215" s="248">
        <v>875</v>
      </c>
      <c r="I215" s="213">
        <f t="shared" si="7"/>
        <v>875</v>
      </c>
      <c r="J215" s="185" t="s">
        <v>36</v>
      </c>
    </row>
    <row r="216" spans="1:10" s="1" customFormat="1" ht="23.1" customHeight="1">
      <c r="A216" s="132"/>
      <c r="B216" s="133"/>
      <c r="C216" s="186" t="s">
        <v>304</v>
      </c>
      <c r="D216" s="134"/>
      <c r="E216" s="139" t="s">
        <v>13</v>
      </c>
      <c r="F216" s="135" t="s">
        <v>95</v>
      </c>
      <c r="G216" s="247">
        <v>1</v>
      </c>
      <c r="H216" s="248">
        <v>409.5</v>
      </c>
      <c r="I216" s="213">
        <f t="shared" si="7"/>
        <v>409.5</v>
      </c>
      <c r="J216" s="185" t="s">
        <v>36</v>
      </c>
    </row>
    <row r="217" spans="1:10" s="1" customFormat="1" ht="23.1" customHeight="1">
      <c r="A217" s="132"/>
      <c r="B217" s="133"/>
      <c r="C217" s="186" t="s">
        <v>303</v>
      </c>
      <c r="D217" s="134"/>
      <c r="E217" s="139" t="s">
        <v>13</v>
      </c>
      <c r="F217" s="135" t="s">
        <v>95</v>
      </c>
      <c r="G217" s="247">
        <v>1</v>
      </c>
      <c r="H217" s="248">
        <v>199</v>
      </c>
      <c r="I217" s="213">
        <f t="shared" si="7"/>
        <v>199</v>
      </c>
      <c r="J217" s="185" t="s">
        <v>36</v>
      </c>
    </row>
    <row r="218" spans="1:10" s="1" customFormat="1" ht="23.1" customHeight="1">
      <c r="A218" s="132"/>
      <c r="B218" s="133"/>
      <c r="C218" s="186" t="s">
        <v>302</v>
      </c>
      <c r="D218" s="134"/>
      <c r="E218" s="139" t="s">
        <v>13</v>
      </c>
      <c r="F218" s="135" t="s">
        <v>95</v>
      </c>
      <c r="G218" s="247">
        <v>1</v>
      </c>
      <c r="H218" s="248">
        <v>155.94</v>
      </c>
      <c r="I218" s="213">
        <f t="shared" si="7"/>
        <v>155.94</v>
      </c>
      <c r="J218" s="185" t="s">
        <v>36</v>
      </c>
    </row>
    <row r="219" spans="1:10" s="1" customFormat="1" ht="23.1" customHeight="1">
      <c r="A219" s="132"/>
      <c r="B219" s="133"/>
      <c r="C219" s="186" t="s">
        <v>301</v>
      </c>
      <c r="D219" s="134"/>
      <c r="E219" s="139" t="s">
        <v>13</v>
      </c>
      <c r="F219" s="135" t="s">
        <v>95</v>
      </c>
      <c r="G219" s="247">
        <v>1</v>
      </c>
      <c r="H219" s="248">
        <v>875</v>
      </c>
      <c r="I219" s="213">
        <f t="shared" si="7"/>
        <v>875</v>
      </c>
      <c r="J219" s="185" t="s">
        <v>36</v>
      </c>
    </row>
    <row r="220" spans="1:10" s="1" customFormat="1" ht="23.1" customHeight="1">
      <c r="A220" s="132"/>
      <c r="B220" s="133"/>
      <c r="C220" s="186" t="s">
        <v>300</v>
      </c>
      <c r="D220" s="134"/>
      <c r="E220" s="139" t="s">
        <v>13</v>
      </c>
      <c r="F220" s="135" t="s">
        <v>283</v>
      </c>
      <c r="G220" s="247">
        <v>22</v>
      </c>
      <c r="H220" s="248">
        <v>73.87</v>
      </c>
      <c r="I220" s="213">
        <f t="shared" si="7"/>
        <v>1625.14</v>
      </c>
      <c r="J220" s="185" t="s">
        <v>36</v>
      </c>
    </row>
    <row r="221" spans="1:10" s="1" customFormat="1" ht="23.1" customHeight="1">
      <c r="A221" s="125"/>
      <c r="B221" s="126"/>
      <c r="C221" s="186" t="s">
        <v>299</v>
      </c>
      <c r="D221" s="127"/>
      <c r="E221" s="139" t="s">
        <v>13</v>
      </c>
      <c r="F221" s="135" t="s">
        <v>95</v>
      </c>
      <c r="G221" s="247">
        <v>1</v>
      </c>
      <c r="H221" s="248">
        <v>301.12</v>
      </c>
      <c r="I221" s="213">
        <f t="shared" si="7"/>
        <v>301.12</v>
      </c>
      <c r="J221" s="185" t="s">
        <v>36</v>
      </c>
    </row>
    <row r="222" spans="1:10" s="1" customFormat="1" ht="23.1" customHeight="1">
      <c r="A222" s="192">
        <v>46227</v>
      </c>
      <c r="B222" s="121">
        <v>1348</v>
      </c>
      <c r="C222" s="180" t="s">
        <v>321</v>
      </c>
      <c r="D222" s="186" t="s">
        <v>166</v>
      </c>
      <c r="E222" s="139" t="s">
        <v>13</v>
      </c>
      <c r="F222" s="255" t="s">
        <v>69</v>
      </c>
      <c r="G222" s="196">
        <v>1</v>
      </c>
      <c r="H222" s="213">
        <v>32670</v>
      </c>
      <c r="I222" s="213">
        <f t="shared" si="7"/>
        <v>32670</v>
      </c>
      <c r="J222" s="185" t="s">
        <v>36</v>
      </c>
    </row>
    <row r="223" spans="1:10" s="1" customFormat="1" ht="23.1" customHeight="1" thickBot="1">
      <c r="A223" s="198">
        <v>46227</v>
      </c>
      <c r="B223" s="199">
        <v>1349</v>
      </c>
      <c r="C223" s="200" t="s">
        <v>323</v>
      </c>
      <c r="D223" s="200" t="s">
        <v>322</v>
      </c>
      <c r="E223" s="249" t="s">
        <v>13</v>
      </c>
      <c r="F223" s="202" t="s">
        <v>69</v>
      </c>
      <c r="G223" s="203">
        <v>5</v>
      </c>
      <c r="H223" s="225">
        <v>250</v>
      </c>
      <c r="I223" s="225">
        <f t="shared" si="7"/>
        <v>1250</v>
      </c>
      <c r="J223" s="205" t="s">
        <v>36</v>
      </c>
    </row>
    <row r="224" spans="1:10" ht="30" customHeight="1">
      <c r="A224" s="51" t="s">
        <v>52</v>
      </c>
      <c r="B224" s="52"/>
      <c r="C224" s="52"/>
      <c r="D224" s="52"/>
      <c r="E224" s="52"/>
      <c r="F224" s="52"/>
      <c r="G224" s="52"/>
      <c r="H224" s="52"/>
      <c r="I224" s="52"/>
      <c r="J224" s="53"/>
    </row>
    <row r="225" spans="1:10" ht="30" customHeight="1">
      <c r="A225" s="54" t="str">
        <f>A2</f>
        <v>CONCENTRADO DONATIVOS ENTRADAS JULIO 2026</v>
      </c>
      <c r="B225" s="55"/>
      <c r="C225" s="55"/>
      <c r="D225" s="55"/>
      <c r="E225" s="55"/>
      <c r="F225" s="55"/>
      <c r="G225" s="55"/>
      <c r="H225" s="55"/>
      <c r="I225" s="55"/>
      <c r="J225" s="56"/>
    </row>
    <row r="226" spans="1:10" ht="30" customHeight="1" thickBot="1">
      <c r="A226" s="57" t="s">
        <v>0</v>
      </c>
      <c r="B226" s="58"/>
      <c r="C226" s="58"/>
      <c r="D226" s="58"/>
      <c r="E226" s="58"/>
      <c r="F226" s="58"/>
      <c r="G226" s="58"/>
      <c r="H226" s="58"/>
      <c r="I226" s="58"/>
      <c r="J226" s="59"/>
    </row>
    <row r="227" spans="1:10" ht="30" customHeight="1" thickBot="1">
      <c r="A227" s="111" t="s">
        <v>1</v>
      </c>
      <c r="B227" s="112" t="s">
        <v>2</v>
      </c>
      <c r="C227" s="113" t="s">
        <v>3</v>
      </c>
      <c r="D227" s="114" t="s">
        <v>4</v>
      </c>
      <c r="E227" s="112" t="s">
        <v>5</v>
      </c>
      <c r="F227" s="115" t="s">
        <v>26</v>
      </c>
      <c r="G227" s="116" t="s">
        <v>6</v>
      </c>
      <c r="H227" s="117" t="s">
        <v>7</v>
      </c>
      <c r="I227" s="117" t="s">
        <v>8</v>
      </c>
      <c r="J227" s="112" t="s">
        <v>9</v>
      </c>
    </row>
    <row r="228" spans="1:10" s="1" customFormat="1" ht="23.1" customHeight="1">
      <c r="A228" s="256">
        <v>46227</v>
      </c>
      <c r="B228" s="231">
        <v>1350</v>
      </c>
      <c r="C228" s="257" t="s">
        <v>324</v>
      </c>
      <c r="D228" s="229" t="s">
        <v>325</v>
      </c>
      <c r="E228" s="258" t="s">
        <v>13</v>
      </c>
      <c r="F228" s="259" t="s">
        <v>37</v>
      </c>
      <c r="G228" s="233">
        <v>50</v>
      </c>
      <c r="H228" s="235">
        <v>249</v>
      </c>
      <c r="I228" s="260">
        <f>H228*G228</f>
        <v>12450</v>
      </c>
      <c r="J228" s="185" t="s">
        <v>36</v>
      </c>
    </row>
    <row r="229" spans="1:10" s="1" customFormat="1" ht="39.950000000000003" customHeight="1">
      <c r="A229" s="118">
        <v>46231</v>
      </c>
      <c r="B229" s="119">
        <v>1351</v>
      </c>
      <c r="C229" s="186" t="s">
        <v>331</v>
      </c>
      <c r="D229" s="120" t="s">
        <v>78</v>
      </c>
      <c r="E229" s="139" t="s">
        <v>13</v>
      </c>
      <c r="F229" s="121" t="s">
        <v>283</v>
      </c>
      <c r="G229" s="261">
        <v>295</v>
      </c>
      <c r="H229" s="262">
        <v>180</v>
      </c>
      <c r="I229" s="213">
        <f t="shared" ref="I229:I235" si="8">H229*G229</f>
        <v>53100</v>
      </c>
      <c r="J229" s="185" t="s">
        <v>36</v>
      </c>
    </row>
    <row r="230" spans="1:10" s="1" customFormat="1" ht="49.35" customHeight="1">
      <c r="A230" s="132"/>
      <c r="B230" s="133"/>
      <c r="C230" s="186" t="s">
        <v>330</v>
      </c>
      <c r="D230" s="134"/>
      <c r="E230" s="139" t="s">
        <v>13</v>
      </c>
      <c r="F230" s="121" t="s">
        <v>283</v>
      </c>
      <c r="G230" s="261">
        <v>150</v>
      </c>
      <c r="H230" s="263">
        <v>8</v>
      </c>
      <c r="I230" s="213">
        <f t="shared" si="8"/>
        <v>1200</v>
      </c>
      <c r="J230" s="185" t="s">
        <v>36</v>
      </c>
    </row>
    <row r="231" spans="1:10" s="1" customFormat="1" ht="32.65" customHeight="1">
      <c r="A231" s="132"/>
      <c r="B231" s="133"/>
      <c r="C231" s="186" t="s">
        <v>329</v>
      </c>
      <c r="D231" s="134"/>
      <c r="E231" s="139" t="s">
        <v>13</v>
      </c>
      <c r="F231" s="121" t="s">
        <v>283</v>
      </c>
      <c r="G231" s="261">
        <v>10</v>
      </c>
      <c r="H231" s="263">
        <v>300</v>
      </c>
      <c r="I231" s="213">
        <f t="shared" si="8"/>
        <v>3000</v>
      </c>
      <c r="J231" s="185" t="s">
        <v>36</v>
      </c>
    </row>
    <row r="232" spans="1:10" s="1" customFormat="1" ht="28.35" customHeight="1">
      <c r="A232" s="132"/>
      <c r="B232" s="133"/>
      <c r="C232" s="186" t="s">
        <v>328</v>
      </c>
      <c r="D232" s="134"/>
      <c r="E232" s="139" t="s">
        <v>13</v>
      </c>
      <c r="F232" s="121" t="s">
        <v>283</v>
      </c>
      <c r="G232" s="261">
        <v>65</v>
      </c>
      <c r="H232" s="263">
        <v>15</v>
      </c>
      <c r="I232" s="213">
        <f t="shared" si="8"/>
        <v>975</v>
      </c>
      <c r="J232" s="185" t="s">
        <v>36</v>
      </c>
    </row>
    <row r="233" spans="1:10" s="1" customFormat="1" ht="37.700000000000003" customHeight="1">
      <c r="A233" s="132"/>
      <c r="B233" s="133"/>
      <c r="C233" s="186" t="s">
        <v>327</v>
      </c>
      <c r="D233" s="134"/>
      <c r="E233" s="139" t="s">
        <v>13</v>
      </c>
      <c r="F233" s="121" t="s">
        <v>283</v>
      </c>
      <c r="G233" s="261">
        <v>100</v>
      </c>
      <c r="H233" s="264">
        <v>6</v>
      </c>
      <c r="I233" s="213">
        <f t="shared" si="8"/>
        <v>600</v>
      </c>
      <c r="J233" s="185" t="s">
        <v>36</v>
      </c>
    </row>
    <row r="234" spans="1:10" s="1" customFormat="1" ht="38.65" customHeight="1">
      <c r="A234" s="125"/>
      <c r="B234" s="126"/>
      <c r="C234" s="186" t="s">
        <v>326</v>
      </c>
      <c r="D234" s="127"/>
      <c r="E234" s="139" t="s">
        <v>13</v>
      </c>
      <c r="F234" s="121" t="s">
        <v>283</v>
      </c>
      <c r="G234" s="261">
        <v>160</v>
      </c>
      <c r="H234" s="264">
        <v>85</v>
      </c>
      <c r="I234" s="213">
        <f t="shared" si="8"/>
        <v>13600</v>
      </c>
      <c r="J234" s="185" t="s">
        <v>36</v>
      </c>
    </row>
    <row r="235" spans="1:10" s="1" customFormat="1" ht="30.95" customHeight="1">
      <c r="A235" s="192">
        <v>46232</v>
      </c>
      <c r="B235" s="121">
        <v>1352</v>
      </c>
      <c r="C235" s="180" t="s">
        <v>333</v>
      </c>
      <c r="D235" s="186" t="s">
        <v>332</v>
      </c>
      <c r="E235" s="139" t="s">
        <v>13</v>
      </c>
      <c r="F235" s="255" t="s">
        <v>37</v>
      </c>
      <c r="G235" s="196">
        <v>50</v>
      </c>
      <c r="H235" s="213">
        <v>150</v>
      </c>
      <c r="I235" s="213">
        <f t="shared" si="8"/>
        <v>7500</v>
      </c>
      <c r="J235" s="185" t="s">
        <v>36</v>
      </c>
    </row>
    <row r="236" spans="1:10" s="1" customFormat="1" ht="35.1" customHeight="1">
      <c r="A236" s="192">
        <v>46232</v>
      </c>
      <c r="B236" s="121">
        <v>1353</v>
      </c>
      <c r="C236" s="186" t="s">
        <v>334</v>
      </c>
      <c r="D236" s="186" t="s">
        <v>335</v>
      </c>
      <c r="E236" s="222" t="s">
        <v>13</v>
      </c>
      <c r="F236" s="255" t="s">
        <v>37</v>
      </c>
      <c r="G236" s="196">
        <f>300*12</f>
        <v>3600</v>
      </c>
      <c r="H236" s="197">
        <v>25.5</v>
      </c>
      <c r="I236" s="197">
        <f>H236*G236</f>
        <v>91800</v>
      </c>
      <c r="J236" s="185" t="s">
        <v>36</v>
      </c>
    </row>
    <row r="237" spans="1:10" s="1" customFormat="1" ht="36.4" customHeight="1" thickBot="1">
      <c r="A237" s="198">
        <v>46233</v>
      </c>
      <c r="B237" s="199">
        <v>1354</v>
      </c>
      <c r="C237" s="200" t="s">
        <v>336</v>
      </c>
      <c r="D237" s="200" t="s">
        <v>65</v>
      </c>
      <c r="E237" s="249" t="s">
        <v>13</v>
      </c>
      <c r="F237" s="199" t="s">
        <v>37</v>
      </c>
      <c r="G237" s="203">
        <v>833</v>
      </c>
      <c r="H237" s="225">
        <v>269</v>
      </c>
      <c r="I237" s="204">
        <f>H237*G237</f>
        <v>224077</v>
      </c>
      <c r="J237" s="205" t="s">
        <v>36</v>
      </c>
    </row>
    <row r="238" spans="1:10" s="1" customFormat="1" ht="36.4" customHeight="1" thickBot="1">
      <c r="A238" s="44"/>
      <c r="B238" s="45"/>
      <c r="C238" s="46"/>
      <c r="D238" s="46"/>
      <c r="E238" s="47"/>
      <c r="F238" s="45"/>
      <c r="G238" s="48"/>
      <c r="H238" s="49"/>
      <c r="I238" s="50"/>
      <c r="J238" s="45"/>
    </row>
    <row r="239" spans="1:10" ht="30" customHeight="1">
      <c r="A239" s="51" t="s">
        <v>52</v>
      </c>
      <c r="B239" s="52"/>
      <c r="C239" s="52"/>
      <c r="D239" s="52"/>
      <c r="E239" s="52"/>
      <c r="F239" s="52"/>
      <c r="G239" s="52"/>
      <c r="H239" s="52"/>
      <c r="I239" s="52"/>
      <c r="J239" s="53"/>
    </row>
    <row r="240" spans="1:10" ht="30" customHeight="1">
      <c r="A240" s="54" t="str">
        <f>A2</f>
        <v>CONCENTRADO DONATIVOS ENTRADAS JULIO 2026</v>
      </c>
      <c r="B240" s="55"/>
      <c r="C240" s="55"/>
      <c r="D240" s="55"/>
      <c r="E240" s="55"/>
      <c r="F240" s="55"/>
      <c r="G240" s="55"/>
      <c r="H240" s="55"/>
      <c r="I240" s="55"/>
      <c r="J240" s="56"/>
    </row>
    <row r="241" spans="1:10" ht="30" customHeight="1" thickBot="1">
      <c r="A241" s="57" t="s">
        <v>0</v>
      </c>
      <c r="B241" s="58"/>
      <c r="C241" s="58"/>
      <c r="D241" s="58"/>
      <c r="E241" s="58"/>
      <c r="F241" s="58"/>
      <c r="G241" s="58"/>
      <c r="H241" s="58"/>
      <c r="I241" s="58"/>
      <c r="J241" s="59"/>
    </row>
    <row r="242" spans="1:10" ht="30" customHeight="1" thickBot="1">
      <c r="A242" s="111" t="s">
        <v>1</v>
      </c>
      <c r="B242" s="112" t="s">
        <v>2</v>
      </c>
      <c r="C242" s="113" t="s">
        <v>3</v>
      </c>
      <c r="D242" s="114" t="s">
        <v>4</v>
      </c>
      <c r="E242" s="112" t="s">
        <v>5</v>
      </c>
      <c r="F242" s="115" t="s">
        <v>26</v>
      </c>
      <c r="G242" s="116" t="s">
        <v>6</v>
      </c>
      <c r="H242" s="117" t="s">
        <v>7</v>
      </c>
      <c r="I242" s="117" t="s">
        <v>8</v>
      </c>
      <c r="J242" s="112" t="s">
        <v>9</v>
      </c>
    </row>
    <row r="243" spans="1:10" s="1" customFormat="1" ht="69.400000000000006" customHeight="1">
      <c r="A243" s="118">
        <v>46233</v>
      </c>
      <c r="B243" s="119">
        <v>1355</v>
      </c>
      <c r="C243" s="120" t="s">
        <v>337</v>
      </c>
      <c r="D243" s="120" t="s">
        <v>338</v>
      </c>
      <c r="E243" s="139" t="s">
        <v>57</v>
      </c>
      <c r="F243" s="119" t="s">
        <v>38</v>
      </c>
      <c r="G243" s="122">
        <v>1</v>
      </c>
      <c r="H243" s="123">
        <v>592983.93999999994</v>
      </c>
      <c r="I243" s="123">
        <f>H243*G243</f>
        <v>592983.93999999994</v>
      </c>
      <c r="J243" s="124" t="s">
        <v>36</v>
      </c>
    </row>
    <row r="244" spans="1:10" s="1" customFormat="1" ht="12.4" customHeight="1">
      <c r="A244" s="125"/>
      <c r="B244" s="126"/>
      <c r="C244" s="127"/>
      <c r="D244" s="127"/>
      <c r="E244" s="223" t="s">
        <v>58</v>
      </c>
      <c r="F244" s="126"/>
      <c r="G244" s="129"/>
      <c r="H244" s="130"/>
      <c r="I244" s="130"/>
      <c r="J244" s="131"/>
    </row>
    <row r="245" spans="1:10" s="1" customFormat="1" ht="23.1" customHeight="1" thickBot="1">
      <c r="A245" s="198">
        <v>46234</v>
      </c>
      <c r="B245" s="199">
        <v>1356</v>
      </c>
      <c r="C245" s="200" t="s">
        <v>75</v>
      </c>
      <c r="D245" s="200" t="s">
        <v>339</v>
      </c>
      <c r="E245" s="249" t="s">
        <v>13</v>
      </c>
      <c r="F245" s="265" t="s">
        <v>37</v>
      </c>
      <c r="G245" s="266">
        <v>6</v>
      </c>
      <c r="H245" s="225">
        <v>300</v>
      </c>
      <c r="I245" s="225">
        <f>H245*G245</f>
        <v>1800</v>
      </c>
      <c r="J245" s="205" t="s">
        <v>36</v>
      </c>
    </row>
    <row r="246" spans="1:10" s="1" customFormat="1">
      <c r="A246" s="267"/>
      <c r="B246" s="182"/>
      <c r="C246" s="268"/>
      <c r="D246" s="269"/>
      <c r="E246" s="182"/>
      <c r="F246" s="182"/>
      <c r="G246" s="270"/>
      <c r="H246" s="271"/>
      <c r="I246" s="272">
        <f>918391.4+260086.61+21534.5+6381.36+2738.51+2403.46+153506+3799.84+22885.56+42896.44+51863.9+408302+594783.94</f>
        <v>2489573.52</v>
      </c>
      <c r="J246" s="182"/>
    </row>
    <row r="247" spans="1:10" s="1" customFormat="1">
      <c r="A247" s="267"/>
      <c r="B247" s="182"/>
      <c r="C247" s="268"/>
      <c r="D247" s="273"/>
      <c r="E247" s="219"/>
      <c r="F247" s="219"/>
      <c r="G247" s="274"/>
      <c r="H247" s="275"/>
      <c r="I247" s="275"/>
      <c r="J247" s="182"/>
    </row>
    <row r="248" spans="1:10" s="1" customFormat="1">
      <c r="A248" s="276"/>
      <c r="B248" s="276"/>
      <c r="C248" s="277"/>
      <c r="D248" s="63" t="s">
        <v>29</v>
      </c>
      <c r="E248" s="64"/>
      <c r="F248" s="64"/>
      <c r="G248" s="64"/>
      <c r="H248" s="65"/>
      <c r="I248" s="278">
        <f>I246</f>
        <v>2489573.52</v>
      </c>
      <c r="J248" s="23"/>
    </row>
    <row r="249" spans="1:10" s="1" customFormat="1">
      <c r="A249" s="276"/>
      <c r="B249" s="276"/>
      <c r="C249" s="277"/>
      <c r="D249" s="60" t="s">
        <v>10</v>
      </c>
      <c r="E249" s="61"/>
      <c r="F249" s="61"/>
      <c r="G249" s="61"/>
      <c r="H249" s="62"/>
      <c r="I249" s="278">
        <f>VILLAS!G21</f>
        <v>16548.55</v>
      </c>
      <c r="J249" s="23"/>
    </row>
    <row r="250" spans="1:10" s="1" customFormat="1">
      <c r="A250" s="276"/>
      <c r="B250" s="276"/>
      <c r="C250" s="277"/>
      <c r="D250" s="60" t="s">
        <v>11</v>
      </c>
      <c r="E250" s="61"/>
      <c r="F250" s="61"/>
      <c r="G250" s="61"/>
      <c r="H250" s="62"/>
      <c r="I250" s="278">
        <f>CADIPSIC!I55</f>
        <v>33470</v>
      </c>
      <c r="J250" s="23"/>
    </row>
    <row r="251" spans="1:10">
      <c r="A251" s="279"/>
      <c r="B251" s="279"/>
      <c r="C251" s="42"/>
      <c r="D251" s="280"/>
      <c r="E251" s="280"/>
      <c r="F251" s="42"/>
      <c r="G251" s="153"/>
      <c r="H251" s="10" t="s">
        <v>25</v>
      </c>
      <c r="I251" s="278">
        <f>SUM(I248:I250)</f>
        <v>2539592.0699999998</v>
      </c>
      <c r="J251" s="23"/>
    </row>
    <row r="252" spans="1:10">
      <c r="A252" s="279"/>
      <c r="B252" s="279"/>
      <c r="C252" s="42"/>
      <c r="D252" s="280"/>
      <c r="E252" s="280"/>
      <c r="F252" s="42"/>
      <c r="G252" s="153"/>
      <c r="H252" s="10"/>
      <c r="I252" s="281"/>
      <c r="J252" s="23"/>
    </row>
    <row r="253" spans="1:10">
      <c r="A253" s="279"/>
      <c r="B253" s="279"/>
      <c r="C253" s="42"/>
      <c r="D253" s="280"/>
      <c r="E253" s="280"/>
      <c r="F253" s="42"/>
      <c r="G253" s="153"/>
      <c r="H253" s="10"/>
      <c r="I253" s="281"/>
      <c r="J253" s="23"/>
    </row>
    <row r="254" spans="1:10">
      <c r="A254" s="279"/>
      <c r="B254" s="279"/>
      <c r="C254" s="42"/>
      <c r="D254" s="280"/>
      <c r="E254" s="280"/>
      <c r="F254" s="42"/>
      <c r="G254" s="153"/>
      <c r="H254" s="10"/>
      <c r="I254" s="281"/>
      <c r="J254" s="23"/>
    </row>
    <row r="255" spans="1:10" ht="15" customHeight="1">
      <c r="A255" s="279"/>
      <c r="B255" s="279"/>
      <c r="C255" s="282"/>
      <c r="D255" s="283" t="s">
        <v>30</v>
      </c>
      <c r="E255" s="284"/>
      <c r="F255" s="282"/>
      <c r="G255" s="285"/>
      <c r="H255" s="280"/>
      <c r="I255" s="286"/>
      <c r="J255" s="23"/>
    </row>
    <row r="256" spans="1:10" s="1" customFormat="1">
      <c r="A256" s="280"/>
      <c r="B256" s="280"/>
      <c r="C256" s="282"/>
      <c r="D256" s="287" t="s">
        <v>28</v>
      </c>
      <c r="E256" s="284"/>
      <c r="F256" s="282"/>
      <c r="G256" s="285"/>
      <c r="H256" s="288"/>
      <c r="I256" s="286"/>
      <c r="J256" s="23"/>
    </row>
    <row r="257" spans="1:10" s="1" customFormat="1">
      <c r="A257" s="280"/>
      <c r="B257" s="280"/>
      <c r="C257" s="282"/>
      <c r="D257" s="287" t="s">
        <v>12</v>
      </c>
      <c r="E257" s="284"/>
      <c r="F257" s="282"/>
      <c r="G257" s="285"/>
      <c r="H257" s="288"/>
      <c r="I257" s="153"/>
      <c r="J257" s="153"/>
    </row>
    <row r="258" spans="1:10" s="1" customFormat="1">
      <c r="A258" s="280"/>
      <c r="B258" s="280"/>
      <c r="C258" s="282"/>
      <c r="D258" s="287" t="s">
        <v>40</v>
      </c>
      <c r="E258" s="284"/>
      <c r="F258" s="282"/>
      <c r="G258" s="285"/>
      <c r="H258" s="288"/>
      <c r="I258" s="153"/>
      <c r="J258" s="153"/>
    </row>
    <row r="259" spans="1:10" s="1" customFormat="1">
      <c r="A259" s="5"/>
      <c r="B259" s="5"/>
      <c r="C259" s="9"/>
      <c r="D259" s="5"/>
      <c r="E259" s="5"/>
      <c r="F259" s="9"/>
      <c r="G259"/>
      <c r="H259" s="5"/>
      <c r="I259"/>
      <c r="J259"/>
    </row>
    <row r="260" spans="1:10" s="1" customFormat="1">
      <c r="A260" s="5"/>
      <c r="B260" s="5"/>
      <c r="C260" s="9"/>
      <c r="D260" s="5"/>
      <c r="E260" s="5"/>
      <c r="F260" s="9"/>
      <c r="G260"/>
      <c r="H260" s="5"/>
      <c r="I260"/>
      <c r="J260"/>
    </row>
    <row r="261" spans="1:10" s="1" customFormat="1">
      <c r="A261" s="5"/>
      <c r="B261" s="5"/>
      <c r="C261" s="9"/>
      <c r="D261" s="5"/>
      <c r="E261" s="5"/>
      <c r="F261" s="9"/>
      <c r="G261"/>
      <c r="H261" s="5"/>
      <c r="I261"/>
      <c r="J261"/>
    </row>
    <row r="262" spans="1:10" s="1" customFormat="1">
      <c r="A262" s="5"/>
      <c r="B262" s="5"/>
      <c r="C262" s="9"/>
      <c r="D262" s="5"/>
      <c r="E262" s="5"/>
      <c r="F262" s="9"/>
      <c r="G262"/>
      <c r="H262" s="5"/>
      <c r="I262"/>
      <c r="J262"/>
    </row>
    <row r="263" spans="1:10" s="1" customFormat="1">
      <c r="A263" s="5"/>
      <c r="B263" s="5"/>
      <c r="C263" s="9"/>
      <c r="D263" s="5"/>
      <c r="E263" s="5"/>
      <c r="F263" s="9"/>
      <c r="G263"/>
      <c r="H263" s="5"/>
      <c r="I263"/>
      <c r="J263"/>
    </row>
    <row r="264" spans="1:10" s="1" customFormat="1">
      <c r="A264" s="5"/>
      <c r="B264" s="5"/>
      <c r="C264" s="9"/>
      <c r="D264" s="5"/>
      <c r="E264" s="5"/>
      <c r="F264" s="9"/>
      <c r="G264"/>
      <c r="H264" s="5"/>
      <c r="I264"/>
      <c r="J264"/>
    </row>
    <row r="265" spans="1:10" s="1" customFormat="1">
      <c r="A265" s="5"/>
      <c r="B265" s="5"/>
      <c r="C265" s="9"/>
      <c r="D265" s="5"/>
      <c r="E265" s="5"/>
      <c r="F265" s="9"/>
      <c r="G265"/>
      <c r="H265" s="5"/>
      <c r="I265"/>
      <c r="J265"/>
    </row>
    <row r="266" spans="1:10" s="1" customFormat="1">
      <c r="A266" s="5"/>
      <c r="B266" s="5"/>
      <c r="C266" s="9"/>
      <c r="D266" s="5"/>
      <c r="E266" s="5"/>
      <c r="F266" s="9"/>
      <c r="G266"/>
      <c r="H266" s="5"/>
      <c r="I266"/>
      <c r="J266"/>
    </row>
    <row r="267" spans="1:10" s="1" customFormat="1">
      <c r="A267" s="5"/>
      <c r="B267" s="5"/>
      <c r="C267" s="9"/>
      <c r="D267" s="5"/>
      <c r="E267" s="5"/>
      <c r="F267" s="9"/>
      <c r="G267"/>
      <c r="H267" s="5"/>
      <c r="I267"/>
      <c r="J267"/>
    </row>
    <row r="268" spans="1:10" s="1" customFormat="1">
      <c r="A268" s="5"/>
      <c r="B268" s="5"/>
      <c r="C268" s="9"/>
      <c r="D268" s="5"/>
      <c r="E268" s="5"/>
      <c r="F268" s="9"/>
      <c r="G268"/>
      <c r="H268" s="5"/>
      <c r="I268"/>
      <c r="J268"/>
    </row>
    <row r="269" spans="1:10" s="1" customFormat="1">
      <c r="A269" s="5"/>
      <c r="B269" s="5"/>
      <c r="C269" s="9"/>
      <c r="D269" s="5"/>
      <c r="E269" s="5"/>
      <c r="F269" s="9"/>
      <c r="G269"/>
      <c r="H269" s="5"/>
      <c r="I269"/>
      <c r="J269"/>
    </row>
    <row r="270" spans="1:10" s="1" customFormat="1">
      <c r="A270" s="5"/>
      <c r="B270" s="5"/>
      <c r="C270" s="9"/>
      <c r="D270" s="5"/>
      <c r="E270" s="5"/>
      <c r="F270" s="9"/>
      <c r="G270"/>
      <c r="H270" s="5"/>
      <c r="I270"/>
      <c r="J270"/>
    </row>
    <row r="271" spans="1:10" s="1" customFormat="1" ht="21.4" customHeight="1">
      <c r="A271" s="5"/>
      <c r="B271" s="5"/>
      <c r="C271" s="9"/>
      <c r="D271" s="5"/>
      <c r="E271" s="5"/>
      <c r="F271" s="9"/>
      <c r="G271"/>
      <c r="H271" s="5"/>
      <c r="I271"/>
      <c r="J271"/>
    </row>
    <row r="272" spans="1:10" s="1" customFormat="1" ht="26.65" customHeight="1">
      <c r="A272" s="5"/>
      <c r="B272" s="5"/>
      <c r="C272" s="9"/>
      <c r="D272" s="5"/>
      <c r="E272" s="5"/>
      <c r="F272" s="9"/>
      <c r="G272"/>
      <c r="H272" s="5"/>
      <c r="I272"/>
      <c r="J272"/>
    </row>
    <row r="273" spans="1:10" ht="30" customHeight="1"/>
    <row r="274" spans="1:10" ht="30" customHeight="1"/>
    <row r="275" spans="1:10" ht="30" customHeight="1"/>
    <row r="276" spans="1:10" ht="30" customHeight="1"/>
    <row r="277" spans="1:10" s="1" customFormat="1">
      <c r="A277" s="5"/>
      <c r="B277" s="5"/>
      <c r="C277" s="9"/>
      <c r="D277" s="5"/>
      <c r="E277" s="5"/>
      <c r="F277" s="9"/>
      <c r="G277"/>
      <c r="H277" s="5"/>
      <c r="I277"/>
      <c r="J277"/>
    </row>
    <row r="278" spans="1:10" s="1" customFormat="1">
      <c r="A278" s="5"/>
      <c r="B278" s="5"/>
      <c r="C278" s="9"/>
      <c r="D278" s="5"/>
      <c r="E278" s="5"/>
      <c r="F278" s="9"/>
      <c r="G278"/>
      <c r="H278" s="5"/>
      <c r="I278"/>
      <c r="J278"/>
    </row>
    <row r="279" spans="1:10" s="1" customFormat="1">
      <c r="A279" s="5"/>
      <c r="B279" s="5"/>
      <c r="C279" s="9"/>
      <c r="D279" s="5"/>
      <c r="E279" s="5"/>
      <c r="F279" s="9"/>
      <c r="G279"/>
      <c r="H279" s="5"/>
      <c r="I279"/>
      <c r="J279"/>
    </row>
    <row r="280" spans="1:10" s="1" customFormat="1">
      <c r="A280" s="5"/>
      <c r="B280" s="5"/>
      <c r="C280" s="9"/>
      <c r="D280" s="5"/>
      <c r="E280" s="5"/>
      <c r="F280" s="9"/>
      <c r="G280"/>
      <c r="H280" s="5"/>
      <c r="I280"/>
      <c r="J280"/>
    </row>
    <row r="281" spans="1:10" s="1" customFormat="1">
      <c r="A281" s="5"/>
      <c r="B281" s="5"/>
      <c r="C281" s="9"/>
      <c r="D281" s="5"/>
      <c r="E281" s="5"/>
      <c r="F281" s="9"/>
      <c r="G281"/>
      <c r="H281" s="5"/>
      <c r="I281"/>
      <c r="J281"/>
    </row>
    <row r="282" spans="1:10" s="1" customFormat="1">
      <c r="A282" s="5"/>
      <c r="B282" s="5"/>
      <c r="C282" s="9"/>
      <c r="D282" s="5"/>
      <c r="E282" s="5"/>
      <c r="F282" s="9"/>
      <c r="G282"/>
      <c r="H282" s="5"/>
      <c r="I282"/>
      <c r="J282"/>
    </row>
    <row r="283" spans="1:10" s="1" customFormat="1" ht="23.25" customHeight="1">
      <c r="A283" s="5"/>
      <c r="B283" s="5"/>
      <c r="C283" s="9"/>
      <c r="D283" s="5"/>
      <c r="E283" s="5"/>
      <c r="F283" s="9"/>
      <c r="G283"/>
      <c r="H283" s="5"/>
      <c r="I283"/>
      <c r="J283"/>
    </row>
  </sheetData>
  <mergeCells count="167">
    <mergeCell ref="A1:J1"/>
    <mergeCell ref="A2:J2"/>
    <mergeCell ref="A3:J3"/>
    <mergeCell ref="I18:I19"/>
    <mergeCell ref="J18:J19"/>
    <mergeCell ref="D5:D6"/>
    <mergeCell ref="B5:B6"/>
    <mergeCell ref="A5:A6"/>
    <mergeCell ref="A15:A16"/>
    <mergeCell ref="C15:C16"/>
    <mergeCell ref="C18:C19"/>
    <mergeCell ref="D18:D19"/>
    <mergeCell ref="F18:F19"/>
    <mergeCell ref="J15:J16"/>
    <mergeCell ref="D249:H249"/>
    <mergeCell ref="D248:H248"/>
    <mergeCell ref="B15:B16"/>
    <mergeCell ref="D250:H250"/>
    <mergeCell ref="D36:D39"/>
    <mergeCell ref="A26:A27"/>
    <mergeCell ref="I26:I27"/>
    <mergeCell ref="J26:J27"/>
    <mergeCell ref="D26:D27"/>
    <mergeCell ref="F26:F27"/>
    <mergeCell ref="G26:G27"/>
    <mergeCell ref="D7:D13"/>
    <mergeCell ref="A7:A13"/>
    <mergeCell ref="B7:B13"/>
    <mergeCell ref="B18:B19"/>
    <mergeCell ref="A18:A19"/>
    <mergeCell ref="G18:G19"/>
    <mergeCell ref="H18:H19"/>
    <mergeCell ref="J36:J39"/>
    <mergeCell ref="A183:J183"/>
    <mergeCell ref="B26:B27"/>
    <mergeCell ref="C26:C27"/>
    <mergeCell ref="H26:H27"/>
    <mergeCell ref="D15:D16"/>
    <mergeCell ref="F15:F16"/>
    <mergeCell ref="G15:G16"/>
    <mergeCell ref="H15:H16"/>
    <mergeCell ref="I15:I16"/>
    <mergeCell ref="A22:J22"/>
    <mergeCell ref="A23:J23"/>
    <mergeCell ref="A24:J24"/>
    <mergeCell ref="B41:B42"/>
    <mergeCell ref="A41:A42"/>
    <mergeCell ref="A36:A39"/>
    <mergeCell ref="B36:B39"/>
    <mergeCell ref="A32:A33"/>
    <mergeCell ref="D32:D33"/>
    <mergeCell ref="B29:B30"/>
    <mergeCell ref="A29:A30"/>
    <mergeCell ref="B32:B33"/>
    <mergeCell ref="D29:D30"/>
    <mergeCell ref="D53:D55"/>
    <mergeCell ref="B53:B55"/>
    <mergeCell ref="A53:A55"/>
    <mergeCell ref="A56:A63"/>
    <mergeCell ref="B56:B63"/>
    <mergeCell ref="D56:D63"/>
    <mergeCell ref="A44:J44"/>
    <mergeCell ref="A45:J45"/>
    <mergeCell ref="A46:J46"/>
    <mergeCell ref="B49:B52"/>
    <mergeCell ref="A49:A52"/>
    <mergeCell ref="D49:D52"/>
    <mergeCell ref="A84:J84"/>
    <mergeCell ref="A85:J85"/>
    <mergeCell ref="A86:J86"/>
    <mergeCell ref="A64:J64"/>
    <mergeCell ref="A65:J65"/>
    <mergeCell ref="A66:J66"/>
    <mergeCell ref="D68:D83"/>
    <mergeCell ref="B68:B83"/>
    <mergeCell ref="A68:A83"/>
    <mergeCell ref="A106:J106"/>
    <mergeCell ref="A104:J104"/>
    <mergeCell ref="A105:J105"/>
    <mergeCell ref="D108:D112"/>
    <mergeCell ref="B108:B112"/>
    <mergeCell ref="A108:A112"/>
    <mergeCell ref="D88:D103"/>
    <mergeCell ref="B88:B103"/>
    <mergeCell ref="A88:A103"/>
    <mergeCell ref="B113:B123"/>
    <mergeCell ref="A113:A123"/>
    <mergeCell ref="D113:D123"/>
    <mergeCell ref="D128:D129"/>
    <mergeCell ref="B128:B129"/>
    <mergeCell ref="A128:A129"/>
    <mergeCell ref="A124:J124"/>
    <mergeCell ref="A125:J125"/>
    <mergeCell ref="A126:J126"/>
    <mergeCell ref="A146:J146"/>
    <mergeCell ref="B148:B162"/>
    <mergeCell ref="A148:A162"/>
    <mergeCell ref="D148:D162"/>
    <mergeCell ref="A164:J164"/>
    <mergeCell ref="D130:D143"/>
    <mergeCell ref="B130:B143"/>
    <mergeCell ref="A130:A143"/>
    <mergeCell ref="A144:J144"/>
    <mergeCell ref="A145:J145"/>
    <mergeCell ref="B174:B175"/>
    <mergeCell ref="A174:A175"/>
    <mergeCell ref="D174:D175"/>
    <mergeCell ref="D178:D179"/>
    <mergeCell ref="B178:B179"/>
    <mergeCell ref="A178:A179"/>
    <mergeCell ref="A165:J165"/>
    <mergeCell ref="A166:J166"/>
    <mergeCell ref="B168:B173"/>
    <mergeCell ref="A168:A173"/>
    <mergeCell ref="D168:D173"/>
    <mergeCell ref="J188:J189"/>
    <mergeCell ref="B190:B193"/>
    <mergeCell ref="D180:D181"/>
    <mergeCell ref="B180:B181"/>
    <mergeCell ref="A180:A181"/>
    <mergeCell ref="B188:B189"/>
    <mergeCell ref="A188:A189"/>
    <mergeCell ref="C188:C189"/>
    <mergeCell ref="D188:D189"/>
    <mergeCell ref="A184:J184"/>
    <mergeCell ref="A185:J185"/>
    <mergeCell ref="A190:A193"/>
    <mergeCell ref="D190:D193"/>
    <mergeCell ref="C194:C195"/>
    <mergeCell ref="D194:D195"/>
    <mergeCell ref="B194:B195"/>
    <mergeCell ref="A194:A195"/>
    <mergeCell ref="G188:G189"/>
    <mergeCell ref="H188:H189"/>
    <mergeCell ref="I188:I189"/>
    <mergeCell ref="A204:J204"/>
    <mergeCell ref="A205:J205"/>
    <mergeCell ref="A206:J206"/>
    <mergeCell ref="B196:B203"/>
    <mergeCell ref="A196:A203"/>
    <mergeCell ref="D196:D203"/>
    <mergeCell ref="J194:J195"/>
    <mergeCell ref="I194:I195"/>
    <mergeCell ref="H194:H195"/>
    <mergeCell ref="G194:G195"/>
    <mergeCell ref="F194:F195"/>
    <mergeCell ref="A224:J224"/>
    <mergeCell ref="A225:J225"/>
    <mergeCell ref="A226:J226"/>
    <mergeCell ref="B229:B234"/>
    <mergeCell ref="A229:A234"/>
    <mergeCell ref="D229:D234"/>
    <mergeCell ref="D208:D221"/>
    <mergeCell ref="A208:A221"/>
    <mergeCell ref="B208:B221"/>
    <mergeCell ref="G243:G244"/>
    <mergeCell ref="H243:H244"/>
    <mergeCell ref="I243:I244"/>
    <mergeCell ref="J243:J244"/>
    <mergeCell ref="A239:J239"/>
    <mergeCell ref="A240:J240"/>
    <mergeCell ref="A241:J241"/>
    <mergeCell ref="B243:B244"/>
    <mergeCell ref="A243:A244"/>
    <mergeCell ref="C243:C244"/>
    <mergeCell ref="D243:D244"/>
    <mergeCell ref="F243:F244"/>
  </mergeCells>
  <printOptions horizontalCentered="1"/>
  <pageMargins left="0.7" right="0.7" top="0.75" bottom="0.75" header="0.3" footer="0.3"/>
  <pageSetup scale="99" fitToHeight="1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zoomScale="99" zoomScaleNormal="99" workbookViewId="0">
      <selection activeCell="A4" sqref="A4"/>
    </sheetView>
  </sheetViews>
  <sheetFormatPr baseColWidth="10" defaultRowHeight="15"/>
  <cols>
    <col min="1" max="1" width="11.42578125" style="5" bestFit="1" customWidth="1"/>
    <col min="2" max="2" width="7.7109375" style="5" customWidth="1"/>
    <col min="3" max="3" width="25.28515625" style="9" customWidth="1"/>
    <col min="4" max="4" width="19.28515625" style="5" customWidth="1"/>
    <col min="5" max="5" width="14.42578125" style="5" customWidth="1"/>
    <col min="6" max="6" width="7.7109375" style="9" customWidth="1"/>
    <col min="7" max="7" width="8.140625" customWidth="1"/>
    <col min="8" max="8" width="13.7109375" style="5" bestFit="1" customWidth="1"/>
    <col min="9" max="9" width="13.85546875" customWidth="1"/>
    <col min="10" max="10" width="18.85546875" customWidth="1"/>
  </cols>
  <sheetData>
    <row r="1" spans="1:11" ht="30" customHeight="1">
      <c r="A1" s="51" t="s">
        <v>52</v>
      </c>
      <c r="B1" s="52"/>
      <c r="C1" s="52"/>
      <c r="D1" s="52"/>
      <c r="E1" s="52"/>
      <c r="F1" s="52"/>
      <c r="G1" s="52"/>
      <c r="H1" s="52"/>
      <c r="I1" s="52"/>
      <c r="J1" s="53"/>
    </row>
    <row r="2" spans="1:11" ht="30" customHeight="1">
      <c r="A2" s="54" t="s">
        <v>105</v>
      </c>
      <c r="B2" s="55"/>
      <c r="C2" s="55"/>
      <c r="D2" s="55"/>
      <c r="E2" s="55"/>
      <c r="F2" s="55"/>
      <c r="G2" s="55"/>
      <c r="H2" s="55"/>
      <c r="I2" s="55"/>
      <c r="J2" s="56"/>
    </row>
    <row r="3" spans="1:11" ht="30" customHeight="1" thickBot="1">
      <c r="A3" s="57" t="s">
        <v>0</v>
      </c>
      <c r="B3" s="58"/>
      <c r="C3" s="58"/>
      <c r="D3" s="58"/>
      <c r="E3" s="58"/>
      <c r="F3" s="58"/>
      <c r="G3" s="58"/>
      <c r="H3" s="58"/>
      <c r="I3" s="58"/>
      <c r="J3" s="59"/>
    </row>
    <row r="4" spans="1:11" ht="30" customHeight="1" thickBot="1">
      <c r="A4" s="111" t="s">
        <v>1</v>
      </c>
      <c r="B4" s="112" t="s">
        <v>2</v>
      </c>
      <c r="C4" s="113" t="s">
        <v>3</v>
      </c>
      <c r="D4" s="114" t="s">
        <v>4</v>
      </c>
      <c r="E4" s="112" t="s">
        <v>5</v>
      </c>
      <c r="F4" s="115" t="s">
        <v>26</v>
      </c>
      <c r="G4" s="116" t="s">
        <v>6</v>
      </c>
      <c r="H4" s="117" t="s">
        <v>7</v>
      </c>
      <c r="I4" s="117" t="s">
        <v>8</v>
      </c>
      <c r="J4" s="112" t="s">
        <v>9</v>
      </c>
    </row>
    <row r="5" spans="1:11" s="1" customFormat="1" ht="23.65" customHeight="1">
      <c r="A5" s="118">
        <v>46205</v>
      </c>
      <c r="B5" s="119">
        <v>1316</v>
      </c>
      <c r="C5" s="120" t="s">
        <v>55</v>
      </c>
      <c r="D5" s="120" t="s">
        <v>56</v>
      </c>
      <c r="E5" s="121" t="s">
        <v>57</v>
      </c>
      <c r="F5" s="119" t="s">
        <v>38</v>
      </c>
      <c r="G5" s="122">
        <v>1</v>
      </c>
      <c r="H5" s="123">
        <v>1000</v>
      </c>
      <c r="I5" s="123">
        <f>H5*G5</f>
        <v>1000</v>
      </c>
      <c r="J5" s="124" t="s">
        <v>36</v>
      </c>
    </row>
    <row r="6" spans="1:11" s="1" customFormat="1" ht="23.65" customHeight="1">
      <c r="A6" s="125"/>
      <c r="B6" s="126"/>
      <c r="C6" s="127"/>
      <c r="D6" s="127"/>
      <c r="E6" s="128" t="s">
        <v>58</v>
      </c>
      <c r="F6" s="126"/>
      <c r="G6" s="129"/>
      <c r="H6" s="130"/>
      <c r="I6" s="130"/>
      <c r="J6" s="131"/>
    </row>
    <row r="7" spans="1:11" s="1" customFormat="1" ht="21.4" customHeight="1">
      <c r="A7" s="132">
        <v>46210</v>
      </c>
      <c r="B7" s="133">
        <v>1319</v>
      </c>
      <c r="C7" s="134" t="s">
        <v>66</v>
      </c>
      <c r="D7" s="134" t="s">
        <v>67</v>
      </c>
      <c r="E7" s="135" t="s">
        <v>57</v>
      </c>
      <c r="F7" s="133" t="s">
        <v>38</v>
      </c>
      <c r="G7" s="136">
        <v>1</v>
      </c>
      <c r="H7" s="137">
        <v>17390</v>
      </c>
      <c r="I7" s="137">
        <f>H7*G7</f>
        <v>17390</v>
      </c>
      <c r="J7" s="138" t="s">
        <v>36</v>
      </c>
    </row>
    <row r="8" spans="1:11" s="1" customFormat="1" ht="24.95" customHeight="1">
      <c r="A8" s="125"/>
      <c r="B8" s="126"/>
      <c r="C8" s="127"/>
      <c r="D8" s="127"/>
      <c r="E8" s="128" t="s">
        <v>58</v>
      </c>
      <c r="F8" s="126"/>
      <c r="G8" s="129"/>
      <c r="H8" s="130"/>
      <c r="I8" s="130"/>
      <c r="J8" s="131"/>
    </row>
    <row r="9" spans="1:11" s="1" customFormat="1" ht="69.400000000000006" customHeight="1">
      <c r="A9" s="118">
        <v>46233</v>
      </c>
      <c r="B9" s="119">
        <v>1355</v>
      </c>
      <c r="C9" s="120" t="s">
        <v>337</v>
      </c>
      <c r="D9" s="120" t="s">
        <v>338</v>
      </c>
      <c r="E9" s="139" t="s">
        <v>57</v>
      </c>
      <c r="F9" s="119" t="s">
        <v>38</v>
      </c>
      <c r="G9" s="122">
        <v>1</v>
      </c>
      <c r="H9" s="123">
        <v>592983.93999999994</v>
      </c>
      <c r="I9" s="123">
        <f>H9*G9</f>
        <v>592983.93999999994</v>
      </c>
      <c r="J9" s="124" t="s">
        <v>36</v>
      </c>
    </row>
    <row r="10" spans="1:11" s="1" customFormat="1" ht="12.4" customHeight="1" thickBot="1">
      <c r="A10" s="140"/>
      <c r="B10" s="141"/>
      <c r="C10" s="142"/>
      <c r="D10" s="142"/>
      <c r="E10" s="143" t="s">
        <v>58</v>
      </c>
      <c r="F10" s="141"/>
      <c r="G10" s="144"/>
      <c r="H10" s="145"/>
      <c r="I10" s="145"/>
      <c r="J10" s="146"/>
    </row>
    <row r="11" spans="1:11">
      <c r="I11" s="36">
        <f>SUM(I5:I10)</f>
        <v>611373.93999999994</v>
      </c>
    </row>
    <row r="12" spans="1:11">
      <c r="K12" s="8"/>
    </row>
    <row r="15" spans="1:11">
      <c r="K15" t="s">
        <v>41</v>
      </c>
    </row>
  </sheetData>
  <mergeCells count="30">
    <mergeCell ref="I9:I10"/>
    <mergeCell ref="J9:J10"/>
    <mergeCell ref="G9:G10"/>
    <mergeCell ref="H9:H10"/>
    <mergeCell ref="A7:A8"/>
    <mergeCell ref="B7:B8"/>
    <mergeCell ref="C7:C8"/>
    <mergeCell ref="D7:D8"/>
    <mergeCell ref="F7:F8"/>
    <mergeCell ref="G7:G8"/>
    <mergeCell ref="A9:A10"/>
    <mergeCell ref="B9:B10"/>
    <mergeCell ref="C9:C10"/>
    <mergeCell ref="D9:D10"/>
    <mergeCell ref="F9:F10"/>
    <mergeCell ref="A1:J1"/>
    <mergeCell ref="A2:J2"/>
    <mergeCell ref="A3:J3"/>
    <mergeCell ref="H7:H8"/>
    <mergeCell ref="I7:I8"/>
    <mergeCell ref="J7:J8"/>
    <mergeCell ref="G5:G6"/>
    <mergeCell ref="H5:H6"/>
    <mergeCell ref="I5:I6"/>
    <mergeCell ref="J5:J6"/>
    <mergeCell ref="A5:A6"/>
    <mergeCell ref="B5:B6"/>
    <mergeCell ref="C5:C6"/>
    <mergeCell ref="D5:D6"/>
    <mergeCell ref="F5:F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zoomScale="95" zoomScaleNormal="95" workbookViewId="0">
      <selection activeCell="A4" sqref="A4"/>
    </sheetView>
  </sheetViews>
  <sheetFormatPr baseColWidth="10" defaultColWidth="11.42578125" defaultRowHeight="15"/>
  <cols>
    <col min="1" max="1" width="19.42578125" style="2" customWidth="1"/>
    <col min="2" max="2" width="11.140625" style="2" customWidth="1"/>
    <col min="3" max="3" width="48.7109375" style="3" customWidth="1"/>
    <col min="4" max="4" width="33.85546875" style="14" customWidth="1"/>
    <col min="5" max="5" width="21.28515625" style="2" customWidth="1"/>
    <col min="6" max="6" width="12.140625" style="2" customWidth="1"/>
    <col min="7" max="7" width="17.42578125" style="2" customWidth="1"/>
    <col min="8" max="8" width="15.140625" style="2" bestFit="1" customWidth="1"/>
    <col min="9" max="9" width="15.28515625" style="4" customWidth="1"/>
    <col min="10" max="10" width="32.85546875" style="2" customWidth="1"/>
    <col min="11" max="16384" width="11.42578125" style="2"/>
  </cols>
  <sheetData>
    <row r="1" spans="1:13" s="11" customFormat="1" ht="30" customHeight="1">
      <c r="A1" s="70" t="s">
        <v>14</v>
      </c>
      <c r="B1" s="71"/>
      <c r="C1" s="71"/>
      <c r="D1" s="71"/>
      <c r="E1" s="71"/>
      <c r="F1" s="71"/>
      <c r="G1" s="71"/>
      <c r="H1" s="71"/>
      <c r="I1" s="71"/>
      <c r="J1" s="72"/>
    </row>
    <row r="2" spans="1:13" s="11" customFormat="1" ht="30" customHeight="1">
      <c r="A2" s="73" t="s">
        <v>72</v>
      </c>
      <c r="B2" s="74"/>
      <c r="C2" s="74"/>
      <c r="D2" s="74"/>
      <c r="E2" s="74"/>
      <c r="F2" s="74"/>
      <c r="G2" s="74"/>
      <c r="H2" s="74"/>
      <c r="I2" s="74"/>
      <c r="J2" s="75"/>
    </row>
    <row r="3" spans="1:13" s="11" customFormat="1" ht="30" customHeight="1" thickBot="1">
      <c r="A3" s="76" t="s">
        <v>39</v>
      </c>
      <c r="B3" s="77"/>
      <c r="C3" s="77"/>
      <c r="D3" s="77"/>
      <c r="E3" s="77"/>
      <c r="F3" s="77"/>
      <c r="G3" s="77"/>
      <c r="H3" s="77"/>
      <c r="I3" s="77"/>
      <c r="J3" s="78"/>
    </row>
    <row r="4" spans="1:13" s="11" customFormat="1" ht="30.75" thickBot="1">
      <c r="A4" s="158" t="s">
        <v>16</v>
      </c>
      <c r="B4" s="159" t="s">
        <v>17</v>
      </c>
      <c r="C4" s="159" t="s">
        <v>18</v>
      </c>
      <c r="D4" s="159" t="s">
        <v>19</v>
      </c>
      <c r="E4" s="160" t="s">
        <v>20</v>
      </c>
      <c r="F4" s="159" t="s">
        <v>21</v>
      </c>
      <c r="G4" s="161" t="s">
        <v>27</v>
      </c>
      <c r="H4" s="162" t="s">
        <v>22</v>
      </c>
      <c r="I4" s="160" t="s">
        <v>23</v>
      </c>
      <c r="J4" s="159" t="s">
        <v>24</v>
      </c>
    </row>
    <row r="5" spans="1:13" s="13" customFormat="1" ht="28.5">
      <c r="A5" s="163">
        <v>46204</v>
      </c>
      <c r="B5" s="164" t="s">
        <v>340</v>
      </c>
      <c r="C5" s="18" t="s">
        <v>341</v>
      </c>
      <c r="D5" s="165" t="s">
        <v>94</v>
      </c>
      <c r="E5" s="18" t="s">
        <v>13</v>
      </c>
      <c r="F5" s="18" t="s">
        <v>38</v>
      </c>
      <c r="G5" s="164">
        <v>1</v>
      </c>
      <c r="H5" s="166">
        <v>3400</v>
      </c>
      <c r="I5" s="166">
        <f t="shared" ref="I5:I20" si="0">G5*H5</f>
        <v>3400</v>
      </c>
      <c r="J5" s="18" t="s">
        <v>77</v>
      </c>
      <c r="L5" s="19"/>
    </row>
    <row r="6" spans="1:13" s="13" customFormat="1">
      <c r="A6" s="167">
        <v>46209</v>
      </c>
      <c r="B6" s="168" t="s">
        <v>342</v>
      </c>
      <c r="C6" s="169" t="s">
        <v>343</v>
      </c>
      <c r="D6" s="168" t="s">
        <v>344</v>
      </c>
      <c r="E6" s="18" t="s">
        <v>13</v>
      </c>
      <c r="F6" s="18" t="s">
        <v>38</v>
      </c>
      <c r="G6" s="164">
        <v>1</v>
      </c>
      <c r="H6" s="166">
        <v>445</v>
      </c>
      <c r="I6" s="166">
        <f t="shared" si="0"/>
        <v>445</v>
      </c>
      <c r="J6" s="18" t="s">
        <v>77</v>
      </c>
    </row>
    <row r="7" spans="1:13" s="13" customFormat="1" ht="27" customHeight="1">
      <c r="A7" s="170"/>
      <c r="B7" s="170"/>
      <c r="C7" s="169" t="s">
        <v>345</v>
      </c>
      <c r="D7" s="170"/>
      <c r="E7" s="18" t="s">
        <v>13</v>
      </c>
      <c r="F7" s="18" t="s">
        <v>38</v>
      </c>
      <c r="G7" s="164">
        <v>1</v>
      </c>
      <c r="H7" s="166">
        <v>570</v>
      </c>
      <c r="I7" s="166">
        <f t="shared" si="0"/>
        <v>570</v>
      </c>
      <c r="J7" s="18" t="s">
        <v>77</v>
      </c>
      <c r="L7" s="17"/>
    </row>
    <row r="8" spans="1:13" s="13" customFormat="1">
      <c r="A8" s="167">
        <v>46216</v>
      </c>
      <c r="B8" s="168" t="s">
        <v>346</v>
      </c>
      <c r="C8" s="169" t="s">
        <v>347</v>
      </c>
      <c r="D8" s="171" t="s">
        <v>76</v>
      </c>
      <c r="E8" s="18" t="s">
        <v>13</v>
      </c>
      <c r="F8" s="18" t="s">
        <v>38</v>
      </c>
      <c r="G8" s="164">
        <v>1</v>
      </c>
      <c r="H8" s="166">
        <v>60</v>
      </c>
      <c r="I8" s="166">
        <f t="shared" si="0"/>
        <v>60</v>
      </c>
      <c r="J8" s="18" t="s">
        <v>77</v>
      </c>
    </row>
    <row r="9" spans="1:13" s="13" customFormat="1">
      <c r="A9" s="172"/>
      <c r="B9" s="172"/>
      <c r="C9" s="169" t="s">
        <v>348</v>
      </c>
      <c r="D9" s="172"/>
      <c r="E9" s="18" t="s">
        <v>13</v>
      </c>
      <c r="F9" s="18" t="s">
        <v>38</v>
      </c>
      <c r="G9" s="164">
        <v>10</v>
      </c>
      <c r="H9" s="166">
        <v>60</v>
      </c>
      <c r="I9" s="166">
        <f t="shared" si="0"/>
        <v>600</v>
      </c>
      <c r="J9" s="18" t="s">
        <v>77</v>
      </c>
    </row>
    <row r="10" spans="1:13" s="13" customFormat="1">
      <c r="A10" s="172"/>
      <c r="B10" s="172"/>
      <c r="C10" s="169" t="s">
        <v>349</v>
      </c>
      <c r="D10" s="172"/>
      <c r="E10" s="18" t="s">
        <v>13</v>
      </c>
      <c r="F10" s="18" t="s">
        <v>38</v>
      </c>
      <c r="G10" s="164">
        <v>3</v>
      </c>
      <c r="H10" s="166">
        <v>60</v>
      </c>
      <c r="I10" s="166">
        <f t="shared" si="0"/>
        <v>180</v>
      </c>
      <c r="J10" s="18" t="s">
        <v>77</v>
      </c>
      <c r="M10" s="19"/>
    </row>
    <row r="11" spans="1:13" s="13" customFormat="1">
      <c r="A11" s="172"/>
      <c r="B11" s="172"/>
      <c r="C11" s="169" t="s">
        <v>343</v>
      </c>
      <c r="D11" s="172"/>
      <c r="E11" s="18" t="s">
        <v>13</v>
      </c>
      <c r="F11" s="18" t="s">
        <v>38</v>
      </c>
      <c r="G11" s="164">
        <v>3</v>
      </c>
      <c r="H11" s="166">
        <v>445</v>
      </c>
      <c r="I11" s="166">
        <f t="shared" si="0"/>
        <v>1335</v>
      </c>
      <c r="J11" s="18" t="s">
        <v>77</v>
      </c>
    </row>
    <row r="12" spans="1:13" s="13" customFormat="1">
      <c r="A12" s="172"/>
      <c r="B12" s="172"/>
      <c r="C12" s="169" t="s">
        <v>350</v>
      </c>
      <c r="D12" s="172"/>
      <c r="E12" s="18" t="s">
        <v>13</v>
      </c>
      <c r="F12" s="18" t="s">
        <v>38</v>
      </c>
      <c r="G12" s="164">
        <v>1</v>
      </c>
      <c r="H12" s="166">
        <v>58</v>
      </c>
      <c r="I12" s="166">
        <f t="shared" si="0"/>
        <v>58</v>
      </c>
      <c r="J12" s="18" t="s">
        <v>77</v>
      </c>
    </row>
    <row r="13" spans="1:13" s="13" customFormat="1">
      <c r="A13" s="172"/>
      <c r="B13" s="172"/>
      <c r="C13" s="169" t="s">
        <v>351</v>
      </c>
      <c r="D13" s="172"/>
      <c r="E13" s="18" t="s">
        <v>13</v>
      </c>
      <c r="F13" s="18" t="s">
        <v>38</v>
      </c>
      <c r="G13" s="164">
        <v>2</v>
      </c>
      <c r="H13" s="166">
        <v>370</v>
      </c>
      <c r="I13" s="166">
        <f t="shared" si="0"/>
        <v>740</v>
      </c>
      <c r="J13" s="18" t="s">
        <v>77</v>
      </c>
    </row>
    <row r="14" spans="1:13" s="13" customFormat="1">
      <c r="A14" s="172"/>
      <c r="B14" s="172"/>
      <c r="C14" s="169" t="s">
        <v>352</v>
      </c>
      <c r="D14" s="172"/>
      <c r="E14" s="18" t="s">
        <v>13</v>
      </c>
      <c r="F14" s="18" t="s">
        <v>38</v>
      </c>
      <c r="G14" s="164">
        <v>13</v>
      </c>
      <c r="H14" s="166">
        <v>60</v>
      </c>
      <c r="I14" s="166">
        <f t="shared" si="0"/>
        <v>780</v>
      </c>
      <c r="J14" s="18" t="s">
        <v>77</v>
      </c>
    </row>
    <row r="15" spans="1:13" s="13" customFormat="1">
      <c r="A15" s="170"/>
      <c r="B15" s="170"/>
      <c r="C15" s="169" t="s">
        <v>353</v>
      </c>
      <c r="D15" s="170"/>
      <c r="E15" s="18" t="s">
        <v>13</v>
      </c>
      <c r="F15" s="18" t="s">
        <v>38</v>
      </c>
      <c r="G15" s="164">
        <v>4</v>
      </c>
      <c r="H15" s="166">
        <v>60</v>
      </c>
      <c r="I15" s="166">
        <f t="shared" si="0"/>
        <v>240</v>
      </c>
      <c r="J15" s="18" t="s">
        <v>77</v>
      </c>
    </row>
    <row r="16" spans="1:13" s="13" customFormat="1" ht="29.25">
      <c r="A16" s="163">
        <v>46217</v>
      </c>
      <c r="B16" s="164" t="s">
        <v>354</v>
      </c>
      <c r="C16" s="169" t="s">
        <v>355</v>
      </c>
      <c r="D16" s="165" t="s">
        <v>94</v>
      </c>
      <c r="E16" s="18" t="s">
        <v>13</v>
      </c>
      <c r="F16" s="18" t="s">
        <v>38</v>
      </c>
      <c r="G16" s="164">
        <v>17</v>
      </c>
      <c r="H16" s="166">
        <v>350</v>
      </c>
      <c r="I16" s="166">
        <f t="shared" si="0"/>
        <v>5950</v>
      </c>
      <c r="J16" s="18" t="s">
        <v>77</v>
      </c>
    </row>
    <row r="17" spans="1:10" s="13" customFormat="1">
      <c r="A17" s="167">
        <v>46223</v>
      </c>
      <c r="B17" s="168" t="s">
        <v>356</v>
      </c>
      <c r="C17" s="169" t="s">
        <v>357</v>
      </c>
      <c r="D17" s="171" t="s">
        <v>76</v>
      </c>
      <c r="E17" s="18" t="s">
        <v>13</v>
      </c>
      <c r="F17" s="18" t="s">
        <v>38</v>
      </c>
      <c r="G17" s="164">
        <v>1</v>
      </c>
      <c r="H17" s="173">
        <v>445</v>
      </c>
      <c r="I17" s="166">
        <f t="shared" si="0"/>
        <v>445</v>
      </c>
      <c r="J17" s="18" t="s">
        <v>77</v>
      </c>
    </row>
    <row r="18" spans="1:10" s="13" customFormat="1">
      <c r="A18" s="170"/>
      <c r="B18" s="170"/>
      <c r="C18" s="169" t="s">
        <v>358</v>
      </c>
      <c r="D18" s="170"/>
      <c r="E18" s="18" t="s">
        <v>13</v>
      </c>
      <c r="F18" s="18" t="s">
        <v>38</v>
      </c>
      <c r="G18" s="164">
        <v>1</v>
      </c>
      <c r="H18" s="173">
        <v>580</v>
      </c>
      <c r="I18" s="166">
        <f t="shared" si="0"/>
        <v>580</v>
      </c>
      <c r="J18" s="18" t="s">
        <v>77</v>
      </c>
    </row>
    <row r="19" spans="1:10" s="13" customFormat="1">
      <c r="A19" s="167">
        <v>46230</v>
      </c>
      <c r="B19" s="168" t="s">
        <v>359</v>
      </c>
      <c r="C19" s="169" t="s">
        <v>345</v>
      </c>
      <c r="D19" s="171" t="s">
        <v>76</v>
      </c>
      <c r="E19" s="18" t="s">
        <v>13</v>
      </c>
      <c r="F19" s="18" t="s">
        <v>38</v>
      </c>
      <c r="G19" s="164">
        <v>1</v>
      </c>
      <c r="H19" s="173">
        <v>570</v>
      </c>
      <c r="I19" s="166">
        <f t="shared" si="0"/>
        <v>570</v>
      </c>
      <c r="J19" s="18" t="s">
        <v>77</v>
      </c>
    </row>
    <row r="20" spans="1:10" s="13" customFormat="1">
      <c r="A20" s="170"/>
      <c r="B20" s="170"/>
      <c r="C20" s="169" t="s">
        <v>360</v>
      </c>
      <c r="D20" s="170"/>
      <c r="E20" s="18" t="s">
        <v>13</v>
      </c>
      <c r="F20" s="18" t="s">
        <v>38</v>
      </c>
      <c r="G20" s="164">
        <v>1</v>
      </c>
      <c r="H20" s="173">
        <v>595.54999999999995</v>
      </c>
      <c r="I20" s="166">
        <f t="shared" si="0"/>
        <v>595.54999999999995</v>
      </c>
      <c r="J20" s="18" t="s">
        <v>77</v>
      </c>
    </row>
    <row r="21" spans="1:10" s="13" customFormat="1" ht="26.25" customHeight="1">
      <c r="A21" s="174" t="s">
        <v>25</v>
      </c>
      <c r="B21" s="175"/>
      <c r="C21" s="175"/>
      <c r="D21" s="175"/>
      <c r="E21" s="175"/>
      <c r="F21" s="176"/>
      <c r="G21" s="177">
        <f>SUM(I5:I20)</f>
        <v>16548.55</v>
      </c>
      <c r="H21" s="175"/>
      <c r="I21" s="175"/>
      <c r="J21" s="176"/>
    </row>
    <row r="22" spans="1:10" s="13" customFormat="1" ht="18.75">
      <c r="A22" s="38"/>
      <c r="B22" s="38"/>
      <c r="C22" s="39"/>
      <c r="D22" s="38"/>
      <c r="E22" s="38"/>
      <c r="F22" s="38"/>
      <c r="G22" s="38"/>
      <c r="H22" s="38"/>
      <c r="I22" s="38"/>
      <c r="J22" s="38"/>
    </row>
    <row r="23" spans="1:10" s="13" customFormat="1" ht="18.75">
      <c r="A23" s="38"/>
      <c r="B23" s="38"/>
      <c r="C23" s="39"/>
      <c r="D23" s="38"/>
      <c r="E23" s="38"/>
      <c r="F23" s="38"/>
      <c r="G23" s="38"/>
      <c r="H23" s="38"/>
      <c r="I23" s="38"/>
      <c r="J23" s="38"/>
    </row>
    <row r="24" spans="1:10" s="13" customFormat="1" ht="18.75">
      <c r="A24" s="38"/>
      <c r="B24" s="38"/>
      <c r="C24" s="39"/>
      <c r="D24" s="38"/>
      <c r="E24" s="38"/>
      <c r="F24" s="38"/>
      <c r="G24" s="38"/>
      <c r="H24" s="38"/>
      <c r="I24" s="38"/>
      <c r="J24" s="38"/>
    </row>
    <row r="25" spans="1:10" s="13" customFormat="1" ht="18.75">
      <c r="A25" s="38"/>
      <c r="B25" s="38"/>
      <c r="C25" s="39"/>
      <c r="D25" s="38"/>
      <c r="E25" s="38"/>
      <c r="F25" s="38"/>
      <c r="G25" s="38"/>
      <c r="H25" s="38"/>
      <c r="I25" s="38"/>
      <c r="J25" s="38"/>
    </row>
    <row r="26" spans="1:10" s="13" customFormat="1" ht="18.75">
      <c r="A26" s="40"/>
      <c r="B26" s="40"/>
      <c r="C26" s="40"/>
      <c r="D26" s="40"/>
      <c r="E26" s="40"/>
      <c r="F26" s="40"/>
      <c r="G26" s="40"/>
      <c r="H26" s="40"/>
      <c r="I26" s="41"/>
      <c r="J26" s="38"/>
    </row>
    <row r="27" spans="1:10" s="13" customFormat="1" ht="18.75">
      <c r="A27" s="40"/>
      <c r="B27" s="40"/>
      <c r="C27" s="40"/>
      <c r="D27" s="40"/>
      <c r="E27" s="40"/>
      <c r="F27" s="40"/>
      <c r="G27" s="40"/>
      <c r="H27" s="40"/>
      <c r="I27" s="41"/>
      <c r="J27" s="38"/>
    </row>
    <row r="28" spans="1:10" s="13" customFormat="1" ht="18.75">
      <c r="A28" s="40"/>
      <c r="B28" s="40"/>
      <c r="C28" s="40"/>
      <c r="D28" s="40"/>
      <c r="E28" s="40"/>
      <c r="F28" s="40"/>
      <c r="G28" s="40"/>
      <c r="H28" s="40"/>
      <c r="I28" s="41"/>
      <c r="J28" s="38"/>
    </row>
    <row r="29" spans="1:10" s="13" customFormat="1" ht="18.75">
      <c r="A29" s="37"/>
      <c r="B29" s="37"/>
      <c r="C29" s="37"/>
      <c r="D29" s="66" t="s">
        <v>42</v>
      </c>
      <c r="E29" s="67"/>
      <c r="F29" s="67"/>
      <c r="G29" s="67"/>
      <c r="H29" s="37"/>
      <c r="I29" s="37"/>
      <c r="J29" s="38"/>
    </row>
    <row r="30" spans="1:10" s="13" customFormat="1" ht="18.75">
      <c r="A30" s="68"/>
      <c r="B30" s="67"/>
      <c r="C30" s="67"/>
      <c r="D30" s="66" t="s">
        <v>361</v>
      </c>
      <c r="E30" s="67"/>
      <c r="F30" s="67"/>
      <c r="G30" s="67"/>
      <c r="H30" s="37"/>
      <c r="I30" s="37"/>
      <c r="J30" s="38"/>
    </row>
    <row r="31" spans="1:10" s="13" customFormat="1" ht="18.75">
      <c r="A31" s="37"/>
      <c r="B31" s="37"/>
      <c r="C31" s="40"/>
      <c r="D31" s="37"/>
      <c r="E31" s="37"/>
      <c r="F31" s="37"/>
      <c r="G31" s="37"/>
      <c r="H31" s="37"/>
      <c r="I31" s="37"/>
      <c r="J31" s="38"/>
    </row>
    <row r="32" spans="1:10" s="13" customFormat="1" ht="18.75">
      <c r="A32" s="37"/>
      <c r="B32" s="37"/>
      <c r="C32" s="69" t="s">
        <v>43</v>
      </c>
      <c r="D32" s="67"/>
      <c r="E32" s="67"/>
      <c r="F32" s="67"/>
      <c r="G32" s="67"/>
      <c r="H32" s="67"/>
      <c r="I32" s="67"/>
      <c r="J32" s="38"/>
    </row>
    <row r="33" spans="1:10" s="13" customFormat="1" ht="18.75">
      <c r="A33" s="37"/>
      <c r="B33" s="37"/>
      <c r="C33" s="69" t="s">
        <v>362</v>
      </c>
      <c r="D33" s="67"/>
      <c r="E33" s="67"/>
      <c r="F33" s="67"/>
      <c r="G33" s="67"/>
      <c r="H33" s="67"/>
      <c r="I33" s="67"/>
      <c r="J33" s="38"/>
    </row>
    <row r="34" spans="1:10" s="13" customFormat="1">
      <c r="A34" s="37"/>
      <c r="B34" s="37"/>
      <c r="C34" s="69" t="s">
        <v>363</v>
      </c>
      <c r="D34" s="67"/>
      <c r="E34" s="67"/>
      <c r="F34" s="67"/>
      <c r="G34" s="67"/>
      <c r="H34" s="67"/>
      <c r="I34" s="67"/>
    </row>
    <row r="35" spans="1:10" s="13" customFormat="1">
      <c r="A35" s="37"/>
      <c r="B35" s="37"/>
      <c r="C35" s="66" t="s">
        <v>44</v>
      </c>
      <c r="D35" s="67"/>
      <c r="E35" s="67"/>
      <c r="F35" s="67"/>
      <c r="G35" s="67"/>
      <c r="H35" s="67"/>
      <c r="I35" s="67"/>
    </row>
    <row r="36" spans="1:10" s="13" customFormat="1">
      <c r="A36" s="37"/>
      <c r="B36" s="37"/>
      <c r="C36" s="66" t="s">
        <v>45</v>
      </c>
      <c r="D36" s="67"/>
      <c r="E36" s="67"/>
      <c r="F36" s="67"/>
      <c r="G36" s="67"/>
      <c r="H36" s="67"/>
      <c r="I36" s="67"/>
    </row>
    <row r="37" spans="1:10" s="13" customFormat="1">
      <c r="A37" s="43"/>
      <c r="B37" s="43"/>
      <c r="C37" s="43"/>
      <c r="D37" s="43"/>
      <c r="E37" s="43"/>
      <c r="F37" s="43"/>
      <c r="G37" s="43"/>
      <c r="H37" s="43"/>
      <c r="I37" s="43"/>
    </row>
    <row r="38" spans="1:10" s="13" customFormat="1">
      <c r="A38" s="43"/>
      <c r="B38" s="43"/>
      <c r="C38" s="43"/>
      <c r="D38" s="43"/>
      <c r="E38" s="43"/>
      <c r="F38" s="43"/>
      <c r="G38" s="43"/>
      <c r="H38" s="43"/>
      <c r="I38" s="43"/>
    </row>
  </sheetData>
  <mergeCells count="25">
    <mergeCell ref="A1:J1"/>
    <mergeCell ref="A2:J2"/>
    <mergeCell ref="A3:J3"/>
    <mergeCell ref="D29:G29"/>
    <mergeCell ref="A21:F21"/>
    <mergeCell ref="G21:J21"/>
    <mergeCell ref="A6:A7"/>
    <mergeCell ref="B6:B7"/>
    <mergeCell ref="D6:D7"/>
    <mergeCell ref="A8:A15"/>
    <mergeCell ref="B8:B15"/>
    <mergeCell ref="D8:D15"/>
    <mergeCell ref="A17:A18"/>
    <mergeCell ref="B17:B18"/>
    <mergeCell ref="D17:D18"/>
    <mergeCell ref="A19:A20"/>
    <mergeCell ref="B19:B20"/>
    <mergeCell ref="D19:D20"/>
    <mergeCell ref="C35:I35"/>
    <mergeCell ref="C36:I36"/>
    <mergeCell ref="A30:C30"/>
    <mergeCell ref="D30:G30"/>
    <mergeCell ref="C32:I32"/>
    <mergeCell ref="C33:I33"/>
    <mergeCell ref="C34:I34"/>
  </mergeCells>
  <pageMargins left="0.25" right="0.25" top="0.75" bottom="0.75" header="0.3" footer="0.3"/>
  <pageSetup scale="55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8"/>
  <sheetViews>
    <sheetView zoomScale="98" zoomScaleNormal="98" workbookViewId="0">
      <selection activeCell="A4" sqref="A4"/>
    </sheetView>
  </sheetViews>
  <sheetFormatPr baseColWidth="10" defaultColWidth="11.42578125" defaultRowHeight="15" customHeight="1"/>
  <cols>
    <col min="1" max="1" width="14" style="7" customWidth="1"/>
    <col min="2" max="2" width="7.5703125" style="7" customWidth="1"/>
    <col min="3" max="3" width="25.28515625" style="7" customWidth="1"/>
    <col min="4" max="4" width="23.5703125" customWidth="1"/>
    <col min="5" max="6" width="13.42578125" customWidth="1"/>
    <col min="7" max="7" width="12.140625" style="6" customWidth="1"/>
    <col min="8" max="8" width="11.85546875" style="8" customWidth="1"/>
    <col min="9" max="9" width="16" bestFit="1" customWidth="1"/>
    <col min="10" max="10" width="22.42578125" customWidth="1"/>
    <col min="12" max="12" width="12.5703125" customWidth="1"/>
    <col min="16" max="16" width="49.140625" customWidth="1"/>
  </cols>
  <sheetData>
    <row r="1" spans="1:11" ht="30" customHeight="1">
      <c r="A1" s="70" t="s">
        <v>14</v>
      </c>
      <c r="B1" s="71"/>
      <c r="C1" s="71"/>
      <c r="D1" s="71"/>
      <c r="E1" s="71"/>
      <c r="F1" s="71"/>
      <c r="G1" s="71"/>
      <c r="H1" s="71"/>
      <c r="I1" s="71"/>
      <c r="J1" s="72"/>
    </row>
    <row r="2" spans="1:11" ht="30" customHeight="1">
      <c r="A2" s="73" t="s">
        <v>73</v>
      </c>
      <c r="B2" s="74"/>
      <c r="C2" s="74"/>
      <c r="D2" s="74"/>
      <c r="E2" s="74"/>
      <c r="F2" s="74"/>
      <c r="G2" s="74"/>
      <c r="H2" s="74"/>
      <c r="I2" s="74"/>
      <c r="J2" s="75"/>
    </row>
    <row r="3" spans="1:11" ht="30" customHeight="1" thickBot="1">
      <c r="A3" s="73" t="s">
        <v>15</v>
      </c>
      <c r="B3" s="74"/>
      <c r="C3" s="74"/>
      <c r="D3" s="74"/>
      <c r="E3" s="74"/>
      <c r="F3" s="74"/>
      <c r="G3" s="74"/>
      <c r="H3" s="74"/>
      <c r="I3" s="74"/>
      <c r="J3" s="75"/>
    </row>
    <row r="4" spans="1:11" s="12" customFormat="1" ht="47.1" customHeight="1" thickBot="1">
      <c r="A4" s="147" t="s">
        <v>16</v>
      </c>
      <c r="B4" s="148" t="s">
        <v>17</v>
      </c>
      <c r="C4" s="148" t="s">
        <v>18</v>
      </c>
      <c r="D4" s="149" t="s">
        <v>19</v>
      </c>
      <c r="E4" s="148" t="s">
        <v>20</v>
      </c>
      <c r="F4" s="148" t="s">
        <v>21</v>
      </c>
      <c r="G4" s="150" t="s">
        <v>27</v>
      </c>
      <c r="H4" s="151" t="s">
        <v>22</v>
      </c>
      <c r="I4" s="148" t="s">
        <v>23</v>
      </c>
      <c r="J4" s="152" t="s">
        <v>24</v>
      </c>
    </row>
    <row r="5" spans="1:11" ht="21.75" customHeight="1">
      <c r="A5" s="104">
        <v>46204</v>
      </c>
      <c r="B5" s="105" t="s">
        <v>106</v>
      </c>
      <c r="C5" s="106" t="s">
        <v>82</v>
      </c>
      <c r="D5" s="107" t="s">
        <v>83</v>
      </c>
      <c r="E5" s="107" t="s">
        <v>13</v>
      </c>
      <c r="F5" s="103" t="s">
        <v>107</v>
      </c>
      <c r="G5" s="108" t="s">
        <v>99</v>
      </c>
      <c r="H5" s="109">
        <v>100</v>
      </c>
      <c r="I5" s="109">
        <f>G5*H5</f>
        <v>2200</v>
      </c>
      <c r="J5" s="107" t="s">
        <v>81</v>
      </c>
    </row>
    <row r="6" spans="1:11" ht="21.75" customHeight="1">
      <c r="A6" s="90"/>
      <c r="B6" s="82"/>
      <c r="C6" s="84"/>
      <c r="D6" s="94"/>
      <c r="E6" s="94"/>
      <c r="F6" s="88"/>
      <c r="G6" s="98"/>
      <c r="H6" s="92"/>
      <c r="I6" s="92"/>
      <c r="J6" s="94"/>
    </row>
    <row r="7" spans="1:11" ht="17.25" customHeight="1">
      <c r="A7" s="89">
        <v>46206</v>
      </c>
      <c r="B7" s="81" t="s">
        <v>108</v>
      </c>
      <c r="C7" s="83" t="s">
        <v>84</v>
      </c>
      <c r="D7" s="93" t="s">
        <v>85</v>
      </c>
      <c r="E7" s="93" t="s">
        <v>13</v>
      </c>
      <c r="F7" s="87" t="s">
        <v>86</v>
      </c>
      <c r="G7" s="97" t="s">
        <v>87</v>
      </c>
      <c r="H7" s="91">
        <v>100</v>
      </c>
      <c r="I7" s="91">
        <f>G7*H7</f>
        <v>2000</v>
      </c>
      <c r="J7" s="93" t="s">
        <v>81</v>
      </c>
      <c r="K7" s="110"/>
    </row>
    <row r="8" spans="1:11" ht="17.25" customHeight="1">
      <c r="A8" s="90"/>
      <c r="B8" s="82"/>
      <c r="C8" s="84"/>
      <c r="D8" s="94"/>
      <c r="E8" s="94"/>
      <c r="F8" s="88"/>
      <c r="G8" s="98"/>
      <c r="H8" s="92"/>
      <c r="I8" s="92"/>
      <c r="J8" s="94"/>
      <c r="K8" s="110"/>
    </row>
    <row r="9" spans="1:11" ht="17.25" customHeight="1">
      <c r="A9" s="89">
        <v>46206</v>
      </c>
      <c r="B9" s="81" t="s">
        <v>109</v>
      </c>
      <c r="C9" s="83" t="s">
        <v>110</v>
      </c>
      <c r="D9" s="93" t="s">
        <v>92</v>
      </c>
      <c r="E9" s="93" t="s">
        <v>13</v>
      </c>
      <c r="F9" s="87" t="s">
        <v>86</v>
      </c>
      <c r="G9" s="97" t="s">
        <v>111</v>
      </c>
      <c r="H9" s="91">
        <v>10</v>
      </c>
      <c r="I9" s="91">
        <f>G9*H9</f>
        <v>230</v>
      </c>
      <c r="J9" s="93" t="s">
        <v>81</v>
      </c>
      <c r="K9" s="110"/>
    </row>
    <row r="10" spans="1:11" ht="17.25" customHeight="1">
      <c r="A10" s="90"/>
      <c r="B10" s="82"/>
      <c r="C10" s="84"/>
      <c r="D10" s="94"/>
      <c r="E10" s="94"/>
      <c r="F10" s="88"/>
      <c r="G10" s="98"/>
      <c r="H10" s="92"/>
      <c r="I10" s="92"/>
      <c r="J10" s="94"/>
      <c r="K10" s="110"/>
    </row>
    <row r="11" spans="1:11" ht="17.25" customHeight="1">
      <c r="A11" s="89">
        <v>46207</v>
      </c>
      <c r="B11" s="81" t="s">
        <v>112</v>
      </c>
      <c r="C11" s="83" t="s">
        <v>88</v>
      </c>
      <c r="D11" s="93" t="s">
        <v>89</v>
      </c>
      <c r="E11" s="93" t="s">
        <v>13</v>
      </c>
      <c r="F11" s="87" t="s">
        <v>90</v>
      </c>
      <c r="G11" s="97" t="s">
        <v>113</v>
      </c>
      <c r="H11" s="91">
        <v>20</v>
      </c>
      <c r="I11" s="91">
        <f>G11*H11</f>
        <v>1200</v>
      </c>
      <c r="J11" s="93" t="s">
        <v>81</v>
      </c>
      <c r="K11" s="110"/>
    </row>
    <row r="12" spans="1:11" ht="17.25" customHeight="1">
      <c r="A12" s="90"/>
      <c r="B12" s="82"/>
      <c r="C12" s="84"/>
      <c r="D12" s="94"/>
      <c r="E12" s="94"/>
      <c r="F12" s="88"/>
      <c r="G12" s="98"/>
      <c r="H12" s="92"/>
      <c r="I12" s="92"/>
      <c r="J12" s="94"/>
      <c r="K12" s="110"/>
    </row>
    <row r="13" spans="1:11" ht="17.25" customHeight="1">
      <c r="A13" s="89">
        <v>46209</v>
      </c>
      <c r="B13" s="81" t="s">
        <v>114</v>
      </c>
      <c r="C13" s="83" t="s">
        <v>79</v>
      </c>
      <c r="D13" s="93" t="s">
        <v>80</v>
      </c>
      <c r="E13" s="93" t="s">
        <v>13</v>
      </c>
      <c r="F13" s="87" t="s">
        <v>107</v>
      </c>
      <c r="G13" s="97" t="s">
        <v>91</v>
      </c>
      <c r="H13" s="91">
        <v>20</v>
      </c>
      <c r="I13" s="91">
        <f>G13*H13</f>
        <v>1480</v>
      </c>
      <c r="J13" s="93" t="s">
        <v>81</v>
      </c>
      <c r="K13" s="110"/>
    </row>
    <row r="14" spans="1:11" ht="17.25" customHeight="1">
      <c r="A14" s="90"/>
      <c r="B14" s="82"/>
      <c r="C14" s="84"/>
      <c r="D14" s="94"/>
      <c r="E14" s="94"/>
      <c r="F14" s="88"/>
      <c r="G14" s="98"/>
      <c r="H14" s="92"/>
      <c r="I14" s="92"/>
      <c r="J14" s="94"/>
      <c r="K14" s="110"/>
    </row>
    <row r="15" spans="1:11" ht="17.25" customHeight="1">
      <c r="A15" s="89">
        <v>46209</v>
      </c>
      <c r="B15" s="81" t="s">
        <v>115</v>
      </c>
      <c r="C15" s="83" t="s">
        <v>116</v>
      </c>
      <c r="D15" s="93" t="s">
        <v>94</v>
      </c>
      <c r="E15" s="93" t="s">
        <v>13</v>
      </c>
      <c r="F15" s="87" t="s">
        <v>117</v>
      </c>
      <c r="G15" s="97" t="s">
        <v>118</v>
      </c>
      <c r="H15" s="91">
        <v>1</v>
      </c>
      <c r="I15" s="91">
        <f t="shared" ref="I15" si="0">G15*H15</f>
        <v>5</v>
      </c>
      <c r="J15" s="93" t="s">
        <v>81</v>
      </c>
      <c r="K15" s="29"/>
    </row>
    <row r="16" spans="1:11" ht="17.25" customHeight="1">
      <c r="A16" s="90"/>
      <c r="B16" s="82"/>
      <c r="C16" s="84"/>
      <c r="D16" s="94"/>
      <c r="E16" s="94"/>
      <c r="F16" s="88"/>
      <c r="G16" s="98"/>
      <c r="H16" s="92"/>
      <c r="I16" s="92"/>
      <c r="J16" s="94"/>
      <c r="K16" s="29"/>
    </row>
    <row r="17" spans="1:11" ht="17.25" customHeight="1">
      <c r="A17" s="89">
        <v>46209</v>
      </c>
      <c r="B17" s="81" t="s">
        <v>119</v>
      </c>
      <c r="C17" s="83" t="s">
        <v>120</v>
      </c>
      <c r="D17" s="93" t="s">
        <v>94</v>
      </c>
      <c r="E17" s="93" t="s">
        <v>13</v>
      </c>
      <c r="F17" s="87" t="s">
        <v>95</v>
      </c>
      <c r="G17" s="97" t="s">
        <v>121</v>
      </c>
      <c r="H17" s="91">
        <v>1</v>
      </c>
      <c r="I17" s="91">
        <f t="shared" ref="I17" si="1">G17*H17</f>
        <v>69</v>
      </c>
      <c r="J17" s="93" t="s">
        <v>81</v>
      </c>
      <c r="K17" s="110"/>
    </row>
    <row r="18" spans="1:11" ht="17.25" customHeight="1">
      <c r="A18" s="90"/>
      <c r="B18" s="82"/>
      <c r="C18" s="84"/>
      <c r="D18" s="94"/>
      <c r="E18" s="94"/>
      <c r="F18" s="88"/>
      <c r="G18" s="98"/>
      <c r="H18" s="92"/>
      <c r="I18" s="92"/>
      <c r="J18" s="94"/>
      <c r="K18" s="110"/>
    </row>
    <row r="19" spans="1:11" ht="17.25" customHeight="1">
      <c r="A19" s="89">
        <v>46211</v>
      </c>
      <c r="B19" s="81" t="s">
        <v>122</v>
      </c>
      <c r="C19" s="83" t="s">
        <v>82</v>
      </c>
      <c r="D19" s="93" t="s">
        <v>83</v>
      </c>
      <c r="E19" s="93" t="s">
        <v>13</v>
      </c>
      <c r="F19" s="87" t="s">
        <v>107</v>
      </c>
      <c r="G19" s="97" t="s">
        <v>123</v>
      </c>
      <c r="H19" s="91">
        <v>100</v>
      </c>
      <c r="I19" s="91">
        <f t="shared" ref="I19" si="2">G19*H19</f>
        <v>2900</v>
      </c>
      <c r="J19" s="93" t="s">
        <v>81</v>
      </c>
      <c r="K19" s="110"/>
    </row>
    <row r="20" spans="1:11" ht="17.25" customHeight="1">
      <c r="A20" s="90"/>
      <c r="B20" s="82"/>
      <c r="C20" s="84"/>
      <c r="D20" s="94"/>
      <c r="E20" s="94"/>
      <c r="F20" s="88"/>
      <c r="G20" s="98"/>
      <c r="H20" s="92"/>
      <c r="I20" s="92"/>
      <c r="J20" s="94"/>
      <c r="K20" s="110"/>
    </row>
    <row r="21" spans="1:11" ht="17.25" customHeight="1">
      <c r="A21" s="89">
        <v>46213</v>
      </c>
      <c r="B21" s="81" t="s">
        <v>124</v>
      </c>
      <c r="C21" s="83" t="s">
        <v>84</v>
      </c>
      <c r="D21" s="93" t="s">
        <v>85</v>
      </c>
      <c r="E21" s="93" t="s">
        <v>13</v>
      </c>
      <c r="F21" s="87" t="s">
        <v>86</v>
      </c>
      <c r="G21" s="97" t="s">
        <v>87</v>
      </c>
      <c r="H21" s="91">
        <v>100</v>
      </c>
      <c r="I21" s="91">
        <f>G21*H21</f>
        <v>2000</v>
      </c>
      <c r="J21" s="93" t="s">
        <v>81</v>
      </c>
      <c r="K21" s="29"/>
    </row>
    <row r="22" spans="1:11" ht="17.25" customHeight="1">
      <c r="A22" s="90"/>
      <c r="B22" s="82"/>
      <c r="C22" s="84"/>
      <c r="D22" s="94"/>
      <c r="E22" s="94"/>
      <c r="F22" s="88"/>
      <c r="G22" s="98"/>
      <c r="H22" s="92"/>
      <c r="I22" s="92"/>
      <c r="J22" s="94"/>
      <c r="K22" s="29"/>
    </row>
    <row r="23" spans="1:11" ht="17.25" customHeight="1">
      <c r="A23" s="89">
        <v>46213</v>
      </c>
      <c r="B23" s="81" t="s">
        <v>125</v>
      </c>
      <c r="C23" s="83" t="s">
        <v>88</v>
      </c>
      <c r="D23" s="93" t="s">
        <v>89</v>
      </c>
      <c r="E23" s="93" t="s">
        <v>13</v>
      </c>
      <c r="F23" s="87" t="s">
        <v>90</v>
      </c>
      <c r="G23" s="97" t="s">
        <v>96</v>
      </c>
      <c r="H23" s="91">
        <v>20</v>
      </c>
      <c r="I23" s="91">
        <f>G23*H23</f>
        <v>1240</v>
      </c>
      <c r="J23" s="93" t="s">
        <v>81</v>
      </c>
      <c r="K23" s="29"/>
    </row>
    <row r="24" spans="1:11" ht="17.25" customHeight="1">
      <c r="A24" s="90"/>
      <c r="B24" s="82"/>
      <c r="C24" s="84"/>
      <c r="D24" s="94"/>
      <c r="E24" s="94"/>
      <c r="F24" s="88"/>
      <c r="G24" s="98"/>
      <c r="H24" s="92"/>
      <c r="I24" s="92"/>
      <c r="J24" s="94"/>
      <c r="K24" s="29"/>
    </row>
    <row r="25" spans="1:11" ht="17.25" customHeight="1">
      <c r="A25" s="89">
        <v>46213</v>
      </c>
      <c r="B25" s="81" t="s">
        <v>126</v>
      </c>
      <c r="C25" s="83" t="s">
        <v>110</v>
      </c>
      <c r="D25" s="93" t="s">
        <v>92</v>
      </c>
      <c r="E25" s="93" t="s">
        <v>13</v>
      </c>
      <c r="F25" s="87" t="s">
        <v>86</v>
      </c>
      <c r="G25" s="97" t="s">
        <v>93</v>
      </c>
      <c r="H25" s="91">
        <v>10</v>
      </c>
      <c r="I25" s="91">
        <f>G25*H25</f>
        <v>150</v>
      </c>
      <c r="J25" s="93" t="s">
        <v>81</v>
      </c>
      <c r="K25" s="29"/>
    </row>
    <row r="26" spans="1:11" ht="17.25" customHeight="1">
      <c r="A26" s="90"/>
      <c r="B26" s="82"/>
      <c r="C26" s="84"/>
      <c r="D26" s="94"/>
      <c r="E26" s="94"/>
      <c r="F26" s="88"/>
      <c r="G26" s="98"/>
      <c r="H26" s="92"/>
      <c r="I26" s="92"/>
      <c r="J26" s="94"/>
      <c r="K26" s="29"/>
    </row>
    <row r="27" spans="1:11" ht="17.25" customHeight="1">
      <c r="A27" s="89">
        <v>46218</v>
      </c>
      <c r="B27" s="81" t="s">
        <v>127</v>
      </c>
      <c r="C27" s="83" t="s">
        <v>82</v>
      </c>
      <c r="D27" s="93" t="s">
        <v>83</v>
      </c>
      <c r="E27" s="93" t="s">
        <v>13</v>
      </c>
      <c r="F27" s="87" t="s">
        <v>107</v>
      </c>
      <c r="G27" s="97" t="s">
        <v>98</v>
      </c>
      <c r="H27" s="91">
        <v>100</v>
      </c>
      <c r="I27" s="91">
        <f>G27*H27</f>
        <v>2700</v>
      </c>
      <c r="J27" s="93" t="s">
        <v>81</v>
      </c>
      <c r="K27" s="110"/>
    </row>
    <row r="28" spans="1:11" ht="17.25" customHeight="1">
      <c r="A28" s="90"/>
      <c r="B28" s="82"/>
      <c r="C28" s="84"/>
      <c r="D28" s="94"/>
      <c r="E28" s="94"/>
      <c r="F28" s="88"/>
      <c r="G28" s="98"/>
      <c r="H28" s="92"/>
      <c r="I28" s="92"/>
      <c r="J28" s="94"/>
      <c r="K28" s="110"/>
    </row>
    <row r="29" spans="1:11" ht="17.25" customHeight="1">
      <c r="A29" s="89">
        <v>46219</v>
      </c>
      <c r="B29" s="81" t="s">
        <v>128</v>
      </c>
      <c r="C29" s="83" t="s">
        <v>84</v>
      </c>
      <c r="D29" s="93" t="s">
        <v>85</v>
      </c>
      <c r="E29" s="93" t="s">
        <v>13</v>
      </c>
      <c r="F29" s="87" t="s">
        <v>86</v>
      </c>
      <c r="G29" s="97" t="s">
        <v>87</v>
      </c>
      <c r="H29" s="91">
        <v>100</v>
      </c>
      <c r="I29" s="91">
        <f>G29*H29</f>
        <v>2000</v>
      </c>
      <c r="J29" s="93" t="s">
        <v>81</v>
      </c>
      <c r="K29" s="110"/>
    </row>
    <row r="30" spans="1:11" ht="17.25" customHeight="1">
      <c r="A30" s="90"/>
      <c r="B30" s="82"/>
      <c r="C30" s="84"/>
      <c r="D30" s="94"/>
      <c r="E30" s="94"/>
      <c r="F30" s="88"/>
      <c r="G30" s="98"/>
      <c r="H30" s="92"/>
      <c r="I30" s="92"/>
      <c r="J30" s="94"/>
      <c r="K30" s="110"/>
    </row>
    <row r="31" spans="1:11" ht="17.25" customHeight="1">
      <c r="A31" s="89">
        <v>46220</v>
      </c>
      <c r="B31" s="81" t="s">
        <v>129</v>
      </c>
      <c r="C31" s="83" t="s">
        <v>88</v>
      </c>
      <c r="D31" s="93" t="s">
        <v>89</v>
      </c>
      <c r="E31" s="93" t="s">
        <v>13</v>
      </c>
      <c r="F31" s="87" t="s">
        <v>90</v>
      </c>
      <c r="G31" s="97" t="s">
        <v>130</v>
      </c>
      <c r="H31" s="91">
        <v>20</v>
      </c>
      <c r="I31" s="91">
        <f>G31*H31</f>
        <v>1160</v>
      </c>
      <c r="J31" s="93" t="s">
        <v>81</v>
      </c>
      <c r="K31" s="110"/>
    </row>
    <row r="32" spans="1:11" ht="17.25" customHeight="1">
      <c r="A32" s="90"/>
      <c r="B32" s="82"/>
      <c r="C32" s="84"/>
      <c r="D32" s="94"/>
      <c r="E32" s="94"/>
      <c r="F32" s="88"/>
      <c r="G32" s="98"/>
      <c r="H32" s="92"/>
      <c r="I32" s="92"/>
      <c r="J32" s="94"/>
      <c r="K32" s="110"/>
    </row>
    <row r="33" spans="1:11" ht="17.25" customHeight="1">
      <c r="A33" s="89">
        <v>46220</v>
      </c>
      <c r="B33" s="81" t="s">
        <v>131</v>
      </c>
      <c r="C33" s="83" t="s">
        <v>110</v>
      </c>
      <c r="D33" s="93" t="s">
        <v>92</v>
      </c>
      <c r="E33" s="93" t="s">
        <v>13</v>
      </c>
      <c r="F33" s="87" t="s">
        <v>86</v>
      </c>
      <c r="G33" s="97" t="s">
        <v>132</v>
      </c>
      <c r="H33" s="91">
        <v>10</v>
      </c>
      <c r="I33" s="91">
        <f>G33*H33</f>
        <v>370</v>
      </c>
      <c r="J33" s="93" t="s">
        <v>81</v>
      </c>
      <c r="K33" s="110"/>
    </row>
    <row r="34" spans="1:11" ht="17.25" customHeight="1">
      <c r="A34" s="90"/>
      <c r="B34" s="82"/>
      <c r="C34" s="84"/>
      <c r="D34" s="94"/>
      <c r="E34" s="94"/>
      <c r="F34" s="88"/>
      <c r="G34" s="98"/>
      <c r="H34" s="92"/>
      <c r="I34" s="92"/>
      <c r="J34" s="94"/>
      <c r="K34" s="110"/>
    </row>
    <row r="35" spans="1:11" ht="17.25" customHeight="1">
      <c r="A35" s="89">
        <v>46225</v>
      </c>
      <c r="B35" s="81" t="s">
        <v>133</v>
      </c>
      <c r="C35" s="83" t="s">
        <v>82</v>
      </c>
      <c r="D35" s="93" t="s">
        <v>83</v>
      </c>
      <c r="E35" s="93" t="s">
        <v>13</v>
      </c>
      <c r="F35" s="87" t="s">
        <v>107</v>
      </c>
      <c r="G35" s="81" t="s">
        <v>97</v>
      </c>
      <c r="H35" s="91">
        <v>100</v>
      </c>
      <c r="I35" s="91">
        <f>G35*H35</f>
        <v>2500</v>
      </c>
      <c r="J35" s="93" t="s">
        <v>81</v>
      </c>
      <c r="K35" s="29"/>
    </row>
    <row r="36" spans="1:11" ht="17.25" customHeight="1">
      <c r="A36" s="90"/>
      <c r="B36" s="82"/>
      <c r="C36" s="84"/>
      <c r="D36" s="94"/>
      <c r="E36" s="94"/>
      <c r="F36" s="88"/>
      <c r="G36" s="82"/>
      <c r="H36" s="92"/>
      <c r="I36" s="92"/>
      <c r="J36" s="94"/>
      <c r="K36" s="29"/>
    </row>
    <row r="37" spans="1:11" ht="17.25" customHeight="1">
      <c r="A37" s="89">
        <v>46226</v>
      </c>
      <c r="B37" s="81" t="s">
        <v>134</v>
      </c>
      <c r="C37" s="83" t="s">
        <v>84</v>
      </c>
      <c r="D37" s="93" t="s">
        <v>85</v>
      </c>
      <c r="E37" s="93" t="s">
        <v>13</v>
      </c>
      <c r="F37" s="87" t="s">
        <v>86</v>
      </c>
      <c r="G37" s="97" t="s">
        <v>87</v>
      </c>
      <c r="H37" s="91">
        <v>100</v>
      </c>
      <c r="I37" s="91">
        <f>G37*H37</f>
        <v>2000</v>
      </c>
      <c r="J37" s="93" t="s">
        <v>81</v>
      </c>
      <c r="K37" s="110"/>
    </row>
    <row r="38" spans="1:11" ht="17.25" customHeight="1">
      <c r="A38" s="90"/>
      <c r="B38" s="82"/>
      <c r="C38" s="84"/>
      <c r="D38" s="94"/>
      <c r="E38" s="94"/>
      <c r="F38" s="88"/>
      <c r="G38" s="98"/>
      <c r="H38" s="92"/>
      <c r="I38" s="92"/>
      <c r="J38" s="94"/>
      <c r="K38" s="110"/>
    </row>
    <row r="39" spans="1:11" ht="17.25" customHeight="1">
      <c r="A39" s="89">
        <v>46227</v>
      </c>
      <c r="B39" s="81" t="s">
        <v>135</v>
      </c>
      <c r="C39" s="83" t="s">
        <v>88</v>
      </c>
      <c r="D39" s="93" t="s">
        <v>89</v>
      </c>
      <c r="E39" s="93" t="s">
        <v>13</v>
      </c>
      <c r="F39" s="87" t="s">
        <v>90</v>
      </c>
      <c r="G39" s="97" t="s">
        <v>136</v>
      </c>
      <c r="H39" s="91">
        <v>20</v>
      </c>
      <c r="I39" s="91">
        <f>G39*H39</f>
        <v>1460</v>
      </c>
      <c r="J39" s="83" t="s">
        <v>81</v>
      </c>
      <c r="K39" s="29"/>
    </row>
    <row r="40" spans="1:11" ht="17.25" customHeight="1">
      <c r="A40" s="90"/>
      <c r="B40" s="82"/>
      <c r="C40" s="84"/>
      <c r="D40" s="94"/>
      <c r="E40" s="94"/>
      <c r="F40" s="88"/>
      <c r="G40" s="98"/>
      <c r="H40" s="92"/>
      <c r="I40" s="92"/>
      <c r="J40" s="84"/>
      <c r="K40" s="29"/>
    </row>
    <row r="41" spans="1:11" ht="17.25" customHeight="1">
      <c r="A41" s="89">
        <v>46227</v>
      </c>
      <c r="B41" s="81" t="s">
        <v>137</v>
      </c>
      <c r="C41" s="83" t="s">
        <v>110</v>
      </c>
      <c r="D41" s="93" t="s">
        <v>92</v>
      </c>
      <c r="E41" s="93" t="s">
        <v>13</v>
      </c>
      <c r="F41" s="87" t="s">
        <v>86</v>
      </c>
      <c r="G41" s="97" t="s">
        <v>138</v>
      </c>
      <c r="H41" s="91">
        <v>10</v>
      </c>
      <c r="I41" s="91">
        <f>G41*H41</f>
        <v>170</v>
      </c>
      <c r="J41" s="93" t="s">
        <v>81</v>
      </c>
      <c r="K41" s="29"/>
    </row>
    <row r="42" spans="1:11" ht="17.25" customHeight="1">
      <c r="A42" s="90"/>
      <c r="B42" s="82"/>
      <c r="C42" s="84"/>
      <c r="D42" s="94"/>
      <c r="E42" s="94"/>
      <c r="F42" s="88"/>
      <c r="G42" s="98"/>
      <c r="H42" s="92"/>
      <c r="I42" s="92"/>
      <c r="J42" s="94"/>
      <c r="K42" s="29"/>
    </row>
    <row r="43" spans="1:11" ht="17.25" customHeight="1">
      <c r="A43" s="79">
        <v>46228</v>
      </c>
      <c r="B43" s="81" t="s">
        <v>139</v>
      </c>
      <c r="C43" s="83" t="s">
        <v>100</v>
      </c>
      <c r="D43" s="101" t="s">
        <v>103</v>
      </c>
      <c r="E43" s="83" t="s">
        <v>13</v>
      </c>
      <c r="F43" s="85" t="s">
        <v>95</v>
      </c>
      <c r="G43" s="97" t="s">
        <v>140</v>
      </c>
      <c r="H43" s="95">
        <v>2</v>
      </c>
      <c r="I43" s="95">
        <f>G43*H43</f>
        <v>100</v>
      </c>
      <c r="J43" s="93" t="s">
        <v>81</v>
      </c>
      <c r="K43" s="29"/>
    </row>
    <row r="44" spans="1:11" ht="17.25" customHeight="1">
      <c r="A44" s="80"/>
      <c r="B44" s="82"/>
      <c r="C44" s="84"/>
      <c r="D44" s="102"/>
      <c r="E44" s="84"/>
      <c r="F44" s="86"/>
      <c r="G44" s="98"/>
      <c r="H44" s="96"/>
      <c r="I44" s="96"/>
      <c r="J44" s="94"/>
      <c r="K44" s="29"/>
    </row>
    <row r="45" spans="1:11" ht="17.25" customHeight="1">
      <c r="A45" s="79">
        <v>46228</v>
      </c>
      <c r="B45" s="81" t="s">
        <v>141</v>
      </c>
      <c r="C45" s="99" t="s">
        <v>102</v>
      </c>
      <c r="D45" s="101" t="s">
        <v>103</v>
      </c>
      <c r="E45" s="93" t="s">
        <v>13</v>
      </c>
      <c r="F45" s="87" t="s">
        <v>95</v>
      </c>
      <c r="G45" s="97" t="s">
        <v>104</v>
      </c>
      <c r="H45" s="91">
        <v>2</v>
      </c>
      <c r="I45" s="91">
        <f>G45*H45</f>
        <v>320</v>
      </c>
      <c r="J45" s="93" t="s">
        <v>81</v>
      </c>
      <c r="K45" s="29"/>
    </row>
    <row r="46" spans="1:11" ht="17.25" customHeight="1">
      <c r="A46" s="80"/>
      <c r="B46" s="82"/>
      <c r="C46" s="100"/>
      <c r="D46" s="102"/>
      <c r="E46" s="94"/>
      <c r="F46" s="88"/>
      <c r="G46" s="98"/>
      <c r="H46" s="92"/>
      <c r="I46" s="92"/>
      <c r="J46" s="94"/>
      <c r="K46" s="29"/>
    </row>
    <row r="47" spans="1:11" ht="17.25" customHeight="1">
      <c r="A47" s="89">
        <v>46232</v>
      </c>
      <c r="B47" s="81" t="s">
        <v>142</v>
      </c>
      <c r="C47" s="83" t="s">
        <v>82</v>
      </c>
      <c r="D47" s="93" t="s">
        <v>83</v>
      </c>
      <c r="E47" s="93" t="s">
        <v>13</v>
      </c>
      <c r="F47" s="87" t="s">
        <v>107</v>
      </c>
      <c r="G47" s="81" t="s">
        <v>97</v>
      </c>
      <c r="H47" s="91">
        <v>100</v>
      </c>
      <c r="I47" s="91">
        <f>G47*H47</f>
        <v>2500</v>
      </c>
      <c r="J47" s="93" t="s">
        <v>81</v>
      </c>
      <c r="K47" s="29"/>
    </row>
    <row r="48" spans="1:11" ht="17.25" customHeight="1">
      <c r="A48" s="90"/>
      <c r="B48" s="82"/>
      <c r="C48" s="84"/>
      <c r="D48" s="94"/>
      <c r="E48" s="94"/>
      <c r="F48" s="88"/>
      <c r="G48" s="82"/>
      <c r="H48" s="92"/>
      <c r="I48" s="92"/>
      <c r="J48" s="94"/>
      <c r="K48" s="29"/>
    </row>
    <row r="49" spans="1:11" ht="17.25" customHeight="1">
      <c r="A49" s="79">
        <v>46232</v>
      </c>
      <c r="B49" s="81" t="s">
        <v>143</v>
      </c>
      <c r="C49" s="83" t="s">
        <v>100</v>
      </c>
      <c r="D49" s="83" t="s">
        <v>101</v>
      </c>
      <c r="E49" s="83" t="s">
        <v>13</v>
      </c>
      <c r="F49" s="85" t="s">
        <v>95</v>
      </c>
      <c r="G49" s="97" t="s">
        <v>144</v>
      </c>
      <c r="H49" s="95">
        <v>2</v>
      </c>
      <c r="I49" s="95">
        <f>G49*H49</f>
        <v>1316</v>
      </c>
      <c r="J49" s="93" t="s">
        <v>81</v>
      </c>
      <c r="K49" s="29"/>
    </row>
    <row r="50" spans="1:11" ht="17.25" customHeight="1">
      <c r="A50" s="80"/>
      <c r="B50" s="82"/>
      <c r="C50" s="84"/>
      <c r="D50" s="84"/>
      <c r="E50" s="84"/>
      <c r="F50" s="86"/>
      <c r="G50" s="98"/>
      <c r="H50" s="96"/>
      <c r="I50" s="96"/>
      <c r="J50" s="94"/>
    </row>
    <row r="51" spans="1:11" ht="17.25" customHeight="1">
      <c r="A51" s="89">
        <v>46233</v>
      </c>
      <c r="B51" s="81" t="s">
        <v>145</v>
      </c>
      <c r="C51" s="83" t="s">
        <v>84</v>
      </c>
      <c r="D51" s="93" t="s">
        <v>85</v>
      </c>
      <c r="E51" s="93" t="s">
        <v>13</v>
      </c>
      <c r="F51" s="87" t="s">
        <v>86</v>
      </c>
      <c r="G51" s="97" t="s">
        <v>87</v>
      </c>
      <c r="H51" s="91">
        <v>100</v>
      </c>
      <c r="I51" s="91">
        <f>G51*H51</f>
        <v>2000</v>
      </c>
      <c r="J51" s="93" t="s">
        <v>81</v>
      </c>
    </row>
    <row r="52" spans="1:11" ht="17.25" customHeight="1">
      <c r="A52" s="90"/>
      <c r="B52" s="82"/>
      <c r="C52" s="84"/>
      <c r="D52" s="94"/>
      <c r="E52" s="94"/>
      <c r="F52" s="88"/>
      <c r="G52" s="98"/>
      <c r="H52" s="92"/>
      <c r="I52" s="92"/>
      <c r="J52" s="94"/>
      <c r="K52" s="29"/>
    </row>
    <row r="53" spans="1:11" ht="17.25" customHeight="1">
      <c r="A53" s="89">
        <v>46234</v>
      </c>
      <c r="B53" s="81" t="s">
        <v>146</v>
      </c>
      <c r="C53" s="83" t="s">
        <v>88</v>
      </c>
      <c r="D53" s="93" t="s">
        <v>89</v>
      </c>
      <c r="E53" s="93" t="s">
        <v>13</v>
      </c>
      <c r="F53" s="87" t="s">
        <v>90</v>
      </c>
      <c r="G53" s="97" t="s">
        <v>147</v>
      </c>
      <c r="H53" s="91">
        <v>20</v>
      </c>
      <c r="I53" s="91">
        <f>G53*H53</f>
        <v>1400</v>
      </c>
      <c r="J53" s="83" t="s">
        <v>81</v>
      </c>
      <c r="K53" s="29"/>
    </row>
    <row r="54" spans="1:11" ht="17.25" customHeight="1">
      <c r="A54" s="90"/>
      <c r="B54" s="82"/>
      <c r="C54" s="84"/>
      <c r="D54" s="94"/>
      <c r="E54" s="94"/>
      <c r="F54" s="88"/>
      <c r="G54" s="98"/>
      <c r="H54" s="92"/>
      <c r="I54" s="92"/>
      <c r="J54" s="84"/>
      <c r="K54" s="29"/>
    </row>
    <row r="55" spans="1:11" ht="17.25" customHeight="1">
      <c r="A55" s="153"/>
      <c r="B55" s="21"/>
      <c r="C55" s="22"/>
      <c r="D55" s="21"/>
      <c r="E55" s="21"/>
      <c r="F55" s="23"/>
      <c r="G55" s="30"/>
      <c r="H55" s="31"/>
      <c r="I55" s="32">
        <f>SUM(I5:I54)</f>
        <v>33470</v>
      </c>
      <c r="J55" s="23"/>
      <c r="K55" s="29"/>
    </row>
    <row r="56" spans="1:11" ht="17.25" customHeight="1">
      <c r="A56" s="21"/>
      <c r="B56" s="22"/>
      <c r="C56" s="21"/>
      <c r="D56" s="21"/>
      <c r="E56" s="23"/>
      <c r="F56" s="24"/>
      <c r="G56" s="25"/>
      <c r="H56" s="26"/>
      <c r="I56" s="26"/>
      <c r="J56" s="27"/>
      <c r="K56" s="20"/>
    </row>
    <row r="57" spans="1:11" ht="17.25" customHeight="1">
      <c r="A57" s="28"/>
      <c r="B57" s="28"/>
      <c r="C57" s="28"/>
      <c r="D57" s="153"/>
      <c r="E57" s="153"/>
      <c r="F57" s="153"/>
      <c r="G57" s="153"/>
      <c r="H57" s="153"/>
      <c r="I57" s="153"/>
      <c r="J57" s="154"/>
      <c r="K57" s="20"/>
    </row>
    <row r="58" spans="1:11" ht="17.25" customHeight="1">
      <c r="A58" s="28"/>
      <c r="B58" s="28"/>
      <c r="C58" s="155" t="s">
        <v>46</v>
      </c>
      <c r="D58" s="153"/>
      <c r="E58" s="153"/>
      <c r="F58" s="153"/>
      <c r="G58" s="28"/>
      <c r="H58" s="156"/>
      <c r="I58" s="157" t="s">
        <v>47</v>
      </c>
      <c r="J58" s="154"/>
      <c r="K58" s="20"/>
    </row>
    <row r="59" spans="1:11" ht="17.25" customHeight="1">
      <c r="A59" s="28"/>
      <c r="B59" s="28"/>
      <c r="C59" s="155" t="s">
        <v>31</v>
      </c>
      <c r="D59" s="153"/>
      <c r="E59" s="153"/>
      <c r="F59" s="153"/>
      <c r="G59" s="28"/>
      <c r="H59" s="156"/>
      <c r="I59" s="157" t="s">
        <v>32</v>
      </c>
      <c r="J59" s="154"/>
      <c r="K59" s="20"/>
    </row>
    <row r="60" spans="1:11" ht="17.25" customHeight="1">
      <c r="A60" s="28"/>
      <c r="B60" s="28"/>
      <c r="C60" s="155" t="s">
        <v>33</v>
      </c>
      <c r="D60" s="153"/>
      <c r="E60" s="153"/>
      <c r="F60" s="153"/>
      <c r="G60" s="28"/>
      <c r="H60" s="156"/>
      <c r="I60" s="155" t="s">
        <v>33</v>
      </c>
      <c r="J60" s="154"/>
      <c r="K60" s="20"/>
    </row>
    <row r="61" spans="1:11" ht="17.25" customHeight="1">
      <c r="A61" s="28"/>
      <c r="B61" s="28"/>
      <c r="C61" s="155" t="s">
        <v>48</v>
      </c>
      <c r="D61" s="153"/>
      <c r="E61" s="153"/>
      <c r="F61" s="153"/>
      <c r="G61" s="28"/>
      <c r="H61" s="156"/>
      <c r="I61" s="155" t="s">
        <v>48</v>
      </c>
      <c r="J61" s="154"/>
      <c r="K61" s="20"/>
    </row>
    <row r="62" spans="1:11" ht="17.25" customHeight="1">
      <c r="A62" s="28"/>
      <c r="B62" s="28"/>
      <c r="C62" s="155"/>
      <c r="D62" s="153"/>
      <c r="E62" s="153"/>
      <c r="F62" s="153"/>
      <c r="G62" s="28"/>
      <c r="H62" s="156"/>
      <c r="I62" s="155"/>
      <c r="J62" s="154"/>
      <c r="K62" s="20"/>
    </row>
    <row r="63" spans="1:11" ht="17.25" customHeight="1">
      <c r="A63" s="28"/>
      <c r="B63" s="28"/>
      <c r="C63" s="155"/>
      <c r="D63" s="153"/>
      <c r="E63" s="153"/>
      <c r="F63" s="153"/>
      <c r="G63" s="28"/>
      <c r="H63" s="156"/>
      <c r="I63" s="155"/>
      <c r="J63" s="154"/>
      <c r="K63" s="20"/>
    </row>
    <row r="64" spans="1:11" ht="17.25" customHeight="1">
      <c r="A64" s="28"/>
      <c r="B64" s="28"/>
      <c r="C64" s="28"/>
      <c r="D64" s="153"/>
      <c r="E64" s="155" t="s">
        <v>34</v>
      </c>
      <c r="F64" s="153"/>
      <c r="G64" s="153"/>
      <c r="H64" s="153"/>
      <c r="I64" s="153"/>
      <c r="J64" s="154"/>
      <c r="K64" s="20"/>
    </row>
    <row r="65" spans="1:11" ht="17.25" customHeight="1">
      <c r="A65" s="28"/>
      <c r="B65" s="28"/>
      <c r="C65" s="28"/>
      <c r="D65" s="153"/>
      <c r="E65" s="155" t="s">
        <v>49</v>
      </c>
      <c r="F65" s="153"/>
      <c r="G65" s="153"/>
      <c r="H65" s="153"/>
      <c r="I65" s="153"/>
      <c r="J65" s="154"/>
      <c r="K65" s="20"/>
    </row>
    <row r="66" spans="1:11" ht="17.25" customHeight="1">
      <c r="A66" s="28"/>
      <c r="B66" s="28"/>
      <c r="C66" s="28"/>
      <c r="D66" s="153"/>
      <c r="E66" s="155" t="s">
        <v>50</v>
      </c>
      <c r="F66" s="153"/>
      <c r="G66" s="153"/>
      <c r="H66" s="153"/>
      <c r="I66" s="153"/>
      <c r="J66" s="154"/>
      <c r="K66" s="20"/>
    </row>
    <row r="67" spans="1:11" ht="17.25" customHeight="1">
      <c r="A67" s="28"/>
      <c r="B67" s="28"/>
      <c r="C67" s="28"/>
      <c r="D67" s="153"/>
      <c r="E67" s="155" t="s">
        <v>51</v>
      </c>
      <c r="F67" s="153"/>
      <c r="G67" s="153"/>
      <c r="H67" s="153"/>
      <c r="I67" s="153"/>
      <c r="J67" s="154"/>
      <c r="K67" s="20"/>
    </row>
    <row r="68" spans="1:11" ht="17.25" customHeight="1">
      <c r="A68" s="28"/>
      <c r="B68" s="28"/>
      <c r="C68" s="28"/>
      <c r="D68" s="153"/>
      <c r="E68" s="157" t="s">
        <v>35</v>
      </c>
      <c r="F68" s="153"/>
      <c r="G68" s="153"/>
      <c r="H68" s="153"/>
      <c r="I68" s="153"/>
      <c r="J68" s="153"/>
      <c r="K68" s="15"/>
    </row>
  </sheetData>
  <mergeCells count="264">
    <mergeCell ref="J51:J52"/>
    <mergeCell ref="J53:J54"/>
    <mergeCell ref="J23:J24"/>
    <mergeCell ref="J25:J26"/>
    <mergeCell ref="K27:K28"/>
    <mergeCell ref="K29:K30"/>
    <mergeCell ref="K31:K32"/>
    <mergeCell ref="K33:K34"/>
    <mergeCell ref="J35:J36"/>
    <mergeCell ref="K37:K38"/>
    <mergeCell ref="J47:J48"/>
    <mergeCell ref="K7:K8"/>
    <mergeCell ref="K9:K10"/>
    <mergeCell ref="K11:K12"/>
    <mergeCell ref="K13:K14"/>
    <mergeCell ref="J15:J16"/>
    <mergeCell ref="K17:K18"/>
    <mergeCell ref="K19:K20"/>
    <mergeCell ref="J21:J22"/>
    <mergeCell ref="J7:J8"/>
    <mergeCell ref="J9:J10"/>
    <mergeCell ref="J11:J12"/>
    <mergeCell ref="J13:J14"/>
    <mergeCell ref="J17:J18"/>
    <mergeCell ref="J19:J20"/>
    <mergeCell ref="G41:G42"/>
    <mergeCell ref="H41:H42"/>
    <mergeCell ref="I41:I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H37:H38"/>
    <mergeCell ref="I37:I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A1:J1"/>
    <mergeCell ref="A2:J2"/>
    <mergeCell ref="A3:J3"/>
    <mergeCell ref="A5:A6"/>
    <mergeCell ref="B5:B6"/>
    <mergeCell ref="C5:C6"/>
    <mergeCell ref="D5:D6"/>
    <mergeCell ref="E5:E6"/>
    <mergeCell ref="G5:G6"/>
    <mergeCell ref="H5:H6"/>
    <mergeCell ref="I5:I6"/>
    <mergeCell ref="J5:J6"/>
    <mergeCell ref="E7:E8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7:A8"/>
    <mergeCell ref="B7:B8"/>
    <mergeCell ref="C7:C8"/>
    <mergeCell ref="D7:D8"/>
    <mergeCell ref="E13:E14"/>
    <mergeCell ref="A15:A16"/>
    <mergeCell ref="B15:B16"/>
    <mergeCell ref="D15:D16"/>
    <mergeCell ref="C15:C16"/>
    <mergeCell ref="E15:E16"/>
    <mergeCell ref="A13:A14"/>
    <mergeCell ref="B13:B14"/>
    <mergeCell ref="C13:C14"/>
    <mergeCell ref="D13:D14"/>
    <mergeCell ref="C17:C18"/>
    <mergeCell ref="D17:D18"/>
    <mergeCell ref="E17:E18"/>
    <mergeCell ref="A19:A20"/>
    <mergeCell ref="B19:B20"/>
    <mergeCell ref="C19:C20"/>
    <mergeCell ref="D19:D20"/>
    <mergeCell ref="E19:E20"/>
    <mergeCell ref="A17:A18"/>
    <mergeCell ref="B17:B18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D31:D32"/>
    <mergeCell ref="D33:D34"/>
    <mergeCell ref="A29:A30"/>
    <mergeCell ref="B29:B30"/>
    <mergeCell ref="C29:C30"/>
    <mergeCell ref="D29:D30"/>
    <mergeCell ref="E29:E30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E33:E34"/>
    <mergeCell ref="F7:F8"/>
    <mergeCell ref="G7:G8"/>
    <mergeCell ref="F9:F10"/>
    <mergeCell ref="G9:G10"/>
    <mergeCell ref="F11:F12"/>
    <mergeCell ref="G11:G12"/>
    <mergeCell ref="F13:F14"/>
    <mergeCell ref="G13:G14"/>
    <mergeCell ref="F5:F6"/>
    <mergeCell ref="G15:G16"/>
    <mergeCell ref="F17:F18"/>
    <mergeCell ref="G17:G18"/>
    <mergeCell ref="F19:F20"/>
    <mergeCell ref="G19:G20"/>
    <mergeCell ref="F21:F22"/>
    <mergeCell ref="G21:G22"/>
    <mergeCell ref="F23:F24"/>
    <mergeCell ref="G23:G24"/>
    <mergeCell ref="F15:F16"/>
    <mergeCell ref="H25:H26"/>
    <mergeCell ref="E35:E36"/>
    <mergeCell ref="F35:F36"/>
    <mergeCell ref="G35:G36"/>
    <mergeCell ref="F33:F34"/>
    <mergeCell ref="A45:A46"/>
    <mergeCell ref="B45:B46"/>
    <mergeCell ref="C45:C46"/>
    <mergeCell ref="D45:D46"/>
    <mergeCell ref="E45:E46"/>
    <mergeCell ref="F45:F46"/>
    <mergeCell ref="G25:G26"/>
    <mergeCell ref="F27:F28"/>
    <mergeCell ref="G27:G28"/>
    <mergeCell ref="F29:F30"/>
    <mergeCell ref="G29:G30"/>
    <mergeCell ref="F31:F32"/>
    <mergeCell ref="G31:G32"/>
    <mergeCell ref="F25:F26"/>
    <mergeCell ref="E31:E32"/>
    <mergeCell ref="A31:A32"/>
    <mergeCell ref="B31:B32"/>
    <mergeCell ref="C31:C32"/>
    <mergeCell ref="D35:D36"/>
    <mergeCell ref="A33:A34"/>
    <mergeCell ref="B33:B34"/>
    <mergeCell ref="C33:C34"/>
    <mergeCell ref="A37:A38"/>
    <mergeCell ref="B37:B38"/>
    <mergeCell ref="C37:C38"/>
    <mergeCell ref="D37:D38"/>
    <mergeCell ref="E37:E38"/>
    <mergeCell ref="A41:A42"/>
    <mergeCell ref="B41:B42"/>
    <mergeCell ref="C41:C42"/>
    <mergeCell ref="D41:D42"/>
    <mergeCell ref="E41:E42"/>
    <mergeCell ref="F51:F52"/>
    <mergeCell ref="A53:A54"/>
    <mergeCell ref="B53:B54"/>
    <mergeCell ref="C53:C54"/>
    <mergeCell ref="D53:D54"/>
    <mergeCell ref="E53:E54"/>
    <mergeCell ref="F53:F54"/>
    <mergeCell ref="A51:A52"/>
    <mergeCell ref="B51:B52"/>
    <mergeCell ref="C51:C52"/>
    <mergeCell ref="D51:D52"/>
    <mergeCell ref="E51:E52"/>
    <mergeCell ref="H15:H16"/>
    <mergeCell ref="I17:I18"/>
    <mergeCell ref="I19:I20"/>
    <mergeCell ref="H23:H24"/>
    <mergeCell ref="H7:H8"/>
    <mergeCell ref="H9:H10"/>
    <mergeCell ref="H11:H12"/>
    <mergeCell ref="H13:H14"/>
    <mergeCell ref="H17:H18"/>
    <mergeCell ref="H19:H20"/>
    <mergeCell ref="H21:H22"/>
    <mergeCell ref="I23:I24"/>
    <mergeCell ref="I15:I16"/>
    <mergeCell ref="I21:I22"/>
    <mergeCell ref="I7:I8"/>
    <mergeCell ref="I9:I10"/>
    <mergeCell ref="I11:I12"/>
    <mergeCell ref="I13:I14"/>
    <mergeCell ref="I53:I54"/>
    <mergeCell ref="G53:G54"/>
    <mergeCell ref="H53:H54"/>
    <mergeCell ref="H27:H28"/>
    <mergeCell ref="H29:H30"/>
    <mergeCell ref="G51:G52"/>
    <mergeCell ref="H31:H32"/>
    <mergeCell ref="H33:H34"/>
    <mergeCell ref="H45:H46"/>
    <mergeCell ref="G45:G46"/>
    <mergeCell ref="I27:I28"/>
    <mergeCell ref="I29:I30"/>
    <mergeCell ref="I31:I32"/>
    <mergeCell ref="I33:I34"/>
    <mergeCell ref="H35:H36"/>
    <mergeCell ref="I45:I46"/>
    <mergeCell ref="H47:H48"/>
    <mergeCell ref="H49:H50"/>
    <mergeCell ref="H51:H52"/>
    <mergeCell ref="I51:I52"/>
    <mergeCell ref="G49:G50"/>
    <mergeCell ref="G47:G48"/>
    <mergeCell ref="G33:G34"/>
    <mergeCell ref="G37:G38"/>
    <mergeCell ref="I25:I26"/>
    <mergeCell ref="J27:J28"/>
    <mergeCell ref="J29:J30"/>
    <mergeCell ref="J31:J32"/>
    <mergeCell ref="J33:J34"/>
    <mergeCell ref="I35:I36"/>
    <mergeCell ref="J45:J46"/>
    <mergeCell ref="I47:I48"/>
    <mergeCell ref="I49:I50"/>
    <mergeCell ref="J49:J50"/>
    <mergeCell ref="A49:A50"/>
    <mergeCell ref="B49:B50"/>
    <mergeCell ref="C49:C50"/>
    <mergeCell ref="D49:D50"/>
    <mergeCell ref="E49:E50"/>
    <mergeCell ref="F49:F50"/>
    <mergeCell ref="F47:F48"/>
    <mergeCell ref="A35:A36"/>
    <mergeCell ref="B35:B36"/>
    <mergeCell ref="C35:C36"/>
    <mergeCell ref="A47:A48"/>
    <mergeCell ref="B47:B48"/>
    <mergeCell ref="C47:C48"/>
    <mergeCell ref="D47:D48"/>
    <mergeCell ref="E47:E48"/>
    <mergeCell ref="F37:F38"/>
    <mergeCell ref="F41:F42"/>
  </mergeCells>
  <pageMargins left="0.23622047244094491" right="0.23622047244094491" top="0.55118110236220474" bottom="0.55118110236220474" header="0.31496062992125984" footer="0.31496062992125984"/>
  <pageSetup scale="84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OF. GENERALES TODO</vt:lpstr>
      <vt:lpstr>OF. GENERALES EFECTIVO</vt:lpstr>
      <vt:lpstr>VILLAS</vt:lpstr>
      <vt:lpstr>CADIPSIC</vt:lpstr>
      <vt:lpstr>CADIPSIC!Área_de_impresión</vt:lpstr>
      <vt:lpstr>'OF. GENERALES EFECTIVO'!Área_de_impresión</vt:lpstr>
      <vt:lpstr>'OF. GENERALES TODO'!Área_de_impresión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2026-08-07T23:29:50Z</cp:lastPrinted>
  <dcterms:created xsi:type="dcterms:W3CDTF">2024-10-11T18:35:39Z</dcterms:created>
  <dcterms:modified xsi:type="dcterms:W3CDTF">2026-08-14T15:25:41Z</dcterms:modified>
</cp:coreProperties>
</file>